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if9\Desktop\"/>
    </mc:Choice>
  </mc:AlternateContent>
  <bookViews>
    <workbookView xWindow="720" yWindow="630" windowWidth="19640" windowHeight="7440"/>
  </bookViews>
  <sheets>
    <sheet name="OCTOBER 2017" sheetId="23" r:id="rId1"/>
  </sheets>
  <calcPr calcId="162913"/>
</workbook>
</file>

<file path=xl/calcChain.xml><?xml version="1.0" encoding="utf-8"?>
<calcChain xmlns="http://schemas.openxmlformats.org/spreadsheetml/2006/main">
  <c r="G34" i="23" l="1"/>
  <c r="F34" i="23"/>
  <c r="E34" i="23"/>
  <c r="D34" i="23"/>
  <c r="G30" i="23"/>
  <c r="F30" i="23"/>
  <c r="E30" i="23"/>
  <c r="D30" i="23"/>
  <c r="G26" i="23"/>
  <c r="F26" i="23"/>
  <c r="E26" i="23"/>
  <c r="D26" i="23"/>
  <c r="G15" i="23"/>
  <c r="G14" i="23"/>
  <c r="G13" i="23"/>
  <c r="G10" i="23"/>
  <c r="F8" i="23"/>
  <c r="F16" i="23" s="1"/>
  <c r="E8" i="23"/>
  <c r="E16" i="23" s="1"/>
  <c r="D8" i="23"/>
  <c r="D16" i="23" s="1"/>
  <c r="G7" i="23"/>
  <c r="G6" i="23"/>
  <c r="G3" i="23"/>
  <c r="F17" i="23" l="1"/>
  <c r="F18" i="23" s="1"/>
  <c r="F19" i="23" s="1"/>
  <c r="F31" i="23" s="1"/>
  <c r="F35" i="23" s="1"/>
  <c r="F39" i="23" s="1"/>
  <c r="F40" i="23" s="1"/>
  <c r="F41" i="23" s="1"/>
  <c r="E17" i="23"/>
  <c r="G17" i="23" s="1"/>
  <c r="D17" i="23"/>
  <c r="D18" i="23" s="1"/>
  <c r="D19" i="23" s="1"/>
  <c r="D31" i="23" s="1"/>
  <c r="D35" i="23" s="1"/>
  <c r="D39" i="23" s="1"/>
  <c r="D40" i="23" s="1"/>
  <c r="D41" i="23" s="1"/>
  <c r="G8" i="23"/>
  <c r="G16" i="23" s="1"/>
  <c r="G18" i="23" s="1"/>
  <c r="G19" i="23" s="1"/>
  <c r="G31" i="23" s="1"/>
  <c r="G35" i="23" s="1"/>
  <c r="G39" i="23" s="1"/>
  <c r="G40" i="23" s="1"/>
  <c r="G41" i="23" s="1"/>
  <c r="E18" i="23" l="1"/>
  <c r="E19" i="23" s="1"/>
  <c r="E31" i="23" s="1"/>
  <c r="E35" i="23" s="1"/>
  <c r="E39" i="23" s="1"/>
  <c r="E40" i="23" s="1"/>
  <c r="E41" i="23" s="1"/>
</calcChain>
</file>

<file path=xl/sharedStrings.xml><?xml version="1.0" encoding="utf-8"?>
<sst xmlns="http://schemas.openxmlformats.org/spreadsheetml/2006/main" count="86" uniqueCount="49">
  <si>
    <t>Exchange Rate</t>
  </si>
  <si>
    <t>WT Average Actual Conversion Factors of the Previous Mounth (M-1)</t>
  </si>
  <si>
    <t>Petrol</t>
  </si>
  <si>
    <t>Diesel</t>
  </si>
  <si>
    <t>Kerosine</t>
  </si>
  <si>
    <t xml:space="preserve">Bunker </t>
  </si>
  <si>
    <t>DESCRIPTION</t>
  </si>
  <si>
    <t>UNIT</t>
  </si>
  <si>
    <t>PRICE</t>
  </si>
  <si>
    <t>Weighted Average platt's FOB</t>
  </si>
  <si>
    <t>Tzs/Ltr</t>
  </si>
  <si>
    <t>Plus</t>
  </si>
  <si>
    <t>Weighted Average Premium as Per Quatation (Freight +  Insuarance + Premium)</t>
  </si>
  <si>
    <t>Total</t>
  </si>
  <si>
    <t>Weights &amp; Measures Fee (TZS 1.00/Lt)</t>
  </si>
  <si>
    <t>Financing Cost (1.00%CIF)</t>
  </si>
  <si>
    <t>COST CIF ZNZ</t>
  </si>
  <si>
    <t>GOVERNMENT TAXES</t>
  </si>
  <si>
    <t>Excise Duty</t>
  </si>
  <si>
    <t>Road License Fee</t>
  </si>
  <si>
    <t>Infrastructure Tax</t>
  </si>
  <si>
    <t>Petroleum  Levy</t>
  </si>
  <si>
    <t>Road Development Fund</t>
  </si>
  <si>
    <t>Sub Total</t>
  </si>
  <si>
    <t>TOTAL GOVERNMENT TAXES</t>
  </si>
  <si>
    <t>OTHER CHARGES</t>
  </si>
  <si>
    <t>Regulatory Levy</t>
  </si>
  <si>
    <t>Importer's/Wholesalers  Margins</t>
  </si>
  <si>
    <t>TOTAL OTHER CHARGES</t>
  </si>
  <si>
    <t xml:space="preserve">WHOLESALE PRICE </t>
  </si>
  <si>
    <t>Retailers Margins</t>
  </si>
  <si>
    <t>Transport Charges (Local)</t>
  </si>
  <si>
    <t>RETAIL PRICES</t>
  </si>
  <si>
    <t>Evaporation Losess (0.5%MSP,0.30%GO%IK) CIF</t>
  </si>
  <si>
    <t>Surveyors Cost (Actual TENDERED Rate:MSP=TZS 0.284/LTR;AGO=TZS=0.15/LTR;IK=TZS 0.05/LTR</t>
  </si>
  <si>
    <t>ZBS Charge</t>
  </si>
  <si>
    <t>Petroleum  Marking</t>
  </si>
  <si>
    <t>Price deviation</t>
  </si>
  <si>
    <t>Current Price</t>
  </si>
  <si>
    <t>BPS price</t>
  </si>
  <si>
    <t>LOCAL COSTS PAYABLE IN ZNZ</t>
  </si>
  <si>
    <t>SUB LOCAL COSTS (LC)</t>
  </si>
  <si>
    <t>Pump Price</t>
  </si>
  <si>
    <t>TOTAL LOCAL COST PAYABLE  IN  ZNZ</t>
  </si>
  <si>
    <t>Wharfage Charges</t>
  </si>
  <si>
    <t>Avrage%</t>
  </si>
  <si>
    <t>Actual Demurrage Cost (USD 1/MT)</t>
  </si>
  <si>
    <t>EWURA</t>
  </si>
  <si>
    <t>NEW PETROLEUM PRICES WITH EFFECT FROM  5th THURSDAY OF  OCTOBER,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</si>
</sst>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0"/>
    <numFmt numFmtId="165" formatCode="_(* #,##0.0000_);_(* \(#,##0.0000\);_(* &quot;-&quot;??_);_(@_)"/>
    <numFmt numFmtId="169" formatCode="0.0"/>
    <numFmt numFmtId="170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7" tint="0.59999389629810485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4" fillId="0" borderId="12" xfId="0" applyFont="1" applyBorder="1"/>
    <xf numFmtId="4" fontId="4" fillId="0" borderId="12" xfId="0" applyNumberFormat="1" applyFont="1" applyBorder="1"/>
    <xf numFmtId="0" fontId="4" fillId="0" borderId="11" xfId="0" applyFont="1" applyBorder="1" applyAlignment="1">
      <alignment horizontal="left" wrapText="1"/>
    </xf>
    <xf numFmtId="0" fontId="4" fillId="0" borderId="11" xfId="0" applyFont="1" applyBorder="1"/>
    <xf numFmtId="2" fontId="4" fillId="0" borderId="12" xfId="0" applyNumberFormat="1" applyFont="1" applyBorder="1"/>
    <xf numFmtId="2" fontId="4" fillId="0" borderId="13" xfId="0" applyNumberFormat="1" applyFont="1" applyBorder="1"/>
    <xf numFmtId="0" fontId="5" fillId="2" borderId="11" xfId="0" applyFont="1" applyFill="1" applyBorder="1"/>
    <xf numFmtId="0" fontId="5" fillId="2" borderId="12" xfId="0" applyFont="1" applyFill="1" applyBorder="1"/>
    <xf numFmtId="0" fontId="3" fillId="0" borderId="11" xfId="0" applyFont="1" applyBorder="1"/>
    <xf numFmtId="0" fontId="5" fillId="0" borderId="12" xfId="0" applyFont="1" applyBorder="1"/>
    <xf numFmtId="2" fontId="5" fillId="0" borderId="12" xfId="0" applyNumberFormat="1" applyFont="1" applyBorder="1"/>
    <xf numFmtId="2" fontId="3" fillId="0" borderId="13" xfId="0" applyNumberFormat="1" applyFont="1" applyBorder="1"/>
    <xf numFmtId="2" fontId="3" fillId="0" borderId="12" xfId="0" applyNumberFormat="1" applyFont="1" applyBorder="1"/>
    <xf numFmtId="43" fontId="4" fillId="0" borderId="12" xfId="1" applyFont="1" applyBorder="1"/>
    <xf numFmtId="0" fontId="4" fillId="0" borderId="11" xfId="0" applyFont="1" applyBorder="1" applyAlignment="1">
      <alignment wrapText="1"/>
    </xf>
    <xf numFmtId="0" fontId="3" fillId="0" borderId="7" xfId="0" applyFont="1" applyFill="1" applyBorder="1" applyAlignment="1">
      <alignment horizontal="center"/>
    </xf>
    <xf numFmtId="0" fontId="3" fillId="0" borderId="12" xfId="0" applyFont="1" applyFill="1" applyBorder="1"/>
    <xf numFmtId="0" fontId="4" fillId="0" borderId="12" xfId="0" applyFont="1" applyFill="1" applyBorder="1"/>
    <xf numFmtId="0" fontId="5" fillId="0" borderId="12" xfId="0" applyFont="1" applyFill="1" applyBorder="1"/>
    <xf numFmtId="2" fontId="5" fillId="0" borderId="12" xfId="0" applyNumberFormat="1" applyFont="1" applyFill="1" applyBorder="1"/>
    <xf numFmtId="0" fontId="4" fillId="3" borderId="10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2" fontId="3" fillId="3" borderId="13" xfId="0" applyNumberFormat="1" applyFont="1" applyFill="1" applyBorder="1"/>
    <xf numFmtId="2" fontId="3" fillId="3" borderId="12" xfId="0" applyNumberFormat="1" applyFont="1" applyFill="1" applyBorder="1"/>
    <xf numFmtId="0" fontId="4" fillId="2" borderId="10" xfId="0" applyFont="1" applyFill="1" applyBorder="1"/>
    <xf numFmtId="0" fontId="3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43" fontId="4" fillId="2" borderId="12" xfId="1" applyFont="1" applyFill="1" applyBorder="1"/>
    <xf numFmtId="0" fontId="3" fillId="2" borderId="12" xfId="0" applyFont="1" applyFill="1" applyBorder="1"/>
    <xf numFmtId="2" fontId="3" fillId="2" borderId="12" xfId="0" applyNumberFormat="1" applyFont="1" applyFill="1" applyBorder="1"/>
    <xf numFmtId="2" fontId="3" fillId="2" borderId="13" xfId="0" applyNumberFormat="1" applyFont="1" applyFill="1" applyBorder="1"/>
    <xf numFmtId="4" fontId="3" fillId="2" borderId="12" xfId="0" applyNumberFormat="1" applyFont="1" applyFill="1" applyBorder="1"/>
    <xf numFmtId="4" fontId="3" fillId="2" borderId="13" xfId="0" applyNumberFormat="1" applyFont="1" applyFill="1" applyBorder="1"/>
    <xf numFmtId="0" fontId="8" fillId="0" borderId="10" xfId="0" applyFont="1" applyBorder="1"/>
    <xf numFmtId="0" fontId="5" fillId="0" borderId="11" xfId="0" applyFont="1" applyBorder="1"/>
    <xf numFmtId="0" fontId="5" fillId="0" borderId="13" xfId="0" applyFont="1" applyBorder="1"/>
    <xf numFmtId="2" fontId="5" fillId="0" borderId="13" xfId="0" applyNumberFormat="1" applyFont="1" applyBorder="1"/>
    <xf numFmtId="0" fontId="3" fillId="0" borderId="2" xfId="0" applyFont="1" applyBorder="1" applyAlignment="1"/>
    <xf numFmtId="0" fontId="3" fillId="0" borderId="2" xfId="0" applyFont="1" applyBorder="1"/>
    <xf numFmtId="164" fontId="3" fillId="0" borderId="3" xfId="0" applyNumberFormat="1" applyFont="1" applyBorder="1"/>
    <xf numFmtId="0" fontId="3" fillId="0" borderId="1" xfId="0" applyFont="1" applyBorder="1"/>
    <xf numFmtId="165" fontId="3" fillId="0" borderId="2" xfId="1" applyNumberFormat="1" applyFont="1" applyFill="1" applyBorder="1"/>
    <xf numFmtId="0" fontId="3" fillId="0" borderId="4" xfId="0" applyFont="1" applyBorder="1" applyAlignment="1"/>
    <xf numFmtId="0" fontId="3" fillId="0" borderId="20" xfId="0" applyFont="1" applyBorder="1" applyAlignment="1"/>
    <xf numFmtId="0" fontId="4" fillId="0" borderId="20" xfId="0" applyFont="1" applyBorder="1" applyAlignment="1"/>
    <xf numFmtId="0" fontId="6" fillId="0" borderId="11" xfId="0" applyFont="1" applyFill="1" applyBorder="1"/>
    <xf numFmtId="2" fontId="5" fillId="2" borderId="13" xfId="0" applyNumberFormat="1" applyFont="1" applyFill="1" applyBorder="1"/>
    <xf numFmtId="4" fontId="3" fillId="0" borderId="21" xfId="0" applyNumberFormat="1" applyFont="1" applyFill="1" applyBorder="1" applyAlignment="1">
      <alignment horizontal="right"/>
    </xf>
    <xf numFmtId="43" fontId="0" fillId="0" borderId="0" xfId="1" applyFont="1"/>
    <xf numFmtId="0" fontId="8" fillId="0" borderId="11" xfId="0" applyFont="1" applyBorder="1" applyAlignment="1">
      <alignment horizontal="left"/>
    </xf>
    <xf numFmtId="2" fontId="5" fillId="2" borderId="12" xfId="0" applyNumberFormat="1" applyFont="1" applyFill="1" applyBorder="1"/>
    <xf numFmtId="0" fontId="0" fillId="0" borderId="20" xfId="0" applyBorder="1"/>
    <xf numFmtId="2" fontId="4" fillId="0" borderId="13" xfId="0" applyNumberFormat="1" applyFont="1" applyBorder="1" applyAlignment="1">
      <alignment horizontal="right"/>
    </xf>
    <xf numFmtId="0" fontId="3" fillId="4" borderId="14" xfId="0" applyFont="1" applyFill="1" applyBorder="1"/>
    <xf numFmtId="0" fontId="3" fillId="4" borderId="15" xfId="0" applyFont="1" applyFill="1" applyBorder="1"/>
    <xf numFmtId="0" fontId="3" fillId="4" borderId="16" xfId="0" applyFont="1" applyFill="1" applyBorder="1"/>
    <xf numFmtId="170" fontId="0" fillId="0" borderId="0" xfId="1" applyNumberFormat="1" applyFont="1"/>
    <xf numFmtId="0" fontId="10" fillId="5" borderId="0" xfId="0" applyFont="1" applyFill="1"/>
    <xf numFmtId="43" fontId="10" fillId="5" borderId="0" xfId="0" applyNumberFormat="1" applyFont="1" applyFill="1"/>
    <xf numFmtId="0" fontId="4" fillId="0" borderId="10" xfId="0" applyFont="1" applyFill="1" applyBorder="1"/>
    <xf numFmtId="0" fontId="6" fillId="0" borderId="12" xfId="0" applyFont="1" applyFill="1" applyBorder="1"/>
    <xf numFmtId="2" fontId="6" fillId="0" borderId="12" xfId="0" applyNumberFormat="1" applyFont="1" applyFill="1" applyBorder="1"/>
    <xf numFmtId="2" fontId="6" fillId="0" borderId="13" xfId="0" applyNumberFormat="1" applyFont="1" applyFill="1" applyBorder="1"/>
    <xf numFmtId="2" fontId="0" fillId="0" borderId="0" xfId="0" applyNumberFormat="1"/>
    <xf numFmtId="0" fontId="5" fillId="2" borderId="11" xfId="0" applyFont="1" applyFill="1" applyBorder="1" applyAlignment="1">
      <alignment vertical="top" wrapText="1"/>
    </xf>
    <xf numFmtId="0" fontId="8" fillId="0" borderId="10" xfId="0" applyFont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5" fillId="2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2" fontId="4" fillId="0" borderId="12" xfId="0" applyNumberFormat="1" applyFont="1" applyFill="1" applyBorder="1"/>
    <xf numFmtId="169" fontId="5" fillId="2" borderId="12" xfId="0" applyNumberFormat="1" applyFont="1" applyFill="1" applyBorder="1" applyAlignment="1">
      <alignment vertical="center"/>
    </xf>
    <xf numFmtId="170" fontId="3" fillId="4" borderId="16" xfId="1" applyNumberFormat="1" applyFont="1" applyFill="1" applyBorder="1"/>
    <xf numFmtId="3" fontId="3" fillId="4" borderId="17" xfId="0" applyNumberFormat="1" applyFont="1" applyFill="1" applyBorder="1"/>
    <xf numFmtId="3" fontId="3" fillId="4" borderId="16" xfId="0" applyNumberFormat="1" applyFont="1" applyFill="1" applyBorder="1"/>
    <xf numFmtId="0" fontId="9" fillId="0" borderId="20" xfId="0" applyFont="1" applyBorder="1" applyAlignment="1">
      <alignment horizontal="center" wrapText="1"/>
    </xf>
    <xf numFmtId="0" fontId="7" fillId="0" borderId="20" xfId="0" applyFont="1" applyBorder="1"/>
    <xf numFmtId="0" fontId="2" fillId="0" borderId="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34" zoomScale="115" zoomScaleNormal="115" workbookViewId="0">
      <selection activeCell="H33" sqref="H33"/>
    </sheetView>
  </sheetViews>
  <sheetFormatPr defaultRowHeight="14.5" x14ac:dyDescent="0.35"/>
  <cols>
    <col min="1" max="1" width="8.26953125" customWidth="1"/>
    <col min="2" max="2" width="36.81640625" customWidth="1"/>
    <col min="3" max="3" width="6.1796875" customWidth="1"/>
    <col min="4" max="4" width="9.453125" customWidth="1"/>
    <col min="5" max="5" width="11" customWidth="1"/>
    <col min="6" max="6" width="9.7265625" customWidth="1"/>
    <col min="7" max="7" width="9" customWidth="1"/>
    <col min="9" max="9" width="15.453125" customWidth="1"/>
    <col min="10" max="10" width="17.54296875" customWidth="1"/>
    <col min="11" max="11" width="9.54296875" bestFit="1" customWidth="1"/>
    <col min="12" max="12" width="12.26953125" customWidth="1"/>
  </cols>
  <sheetData>
    <row r="1" spans="1:7" ht="15" thickBot="1" x14ac:dyDescent="0.4">
      <c r="A1" s="91" t="s">
        <v>48</v>
      </c>
      <c r="B1" s="91"/>
      <c r="C1" s="91"/>
      <c r="D1" s="91"/>
      <c r="E1" s="91"/>
      <c r="F1" s="91"/>
      <c r="G1" s="91"/>
    </row>
    <row r="2" spans="1:7" ht="15" thickBot="1" x14ac:dyDescent="0.4">
      <c r="A2" s="57"/>
      <c r="B2" s="58"/>
      <c r="C2" s="59"/>
      <c r="D2" s="89" t="s">
        <v>0</v>
      </c>
      <c r="E2" s="90"/>
      <c r="F2" s="66"/>
      <c r="G2" s="62">
        <v>2244.1799999999998</v>
      </c>
    </row>
    <row r="3" spans="1:7" ht="15" thickBot="1" x14ac:dyDescent="0.4">
      <c r="A3" s="92" t="s">
        <v>1</v>
      </c>
      <c r="B3" s="93"/>
      <c r="C3" s="52"/>
      <c r="D3" s="53">
        <v>0.74360000000000004</v>
      </c>
      <c r="E3" s="54">
        <v>0.8306</v>
      </c>
      <c r="F3" s="55">
        <v>0.79530000000000001</v>
      </c>
      <c r="G3" s="56">
        <f>E3</f>
        <v>0.8306</v>
      </c>
    </row>
    <row r="4" spans="1:7" x14ac:dyDescent="0.35">
      <c r="A4" s="1"/>
      <c r="B4" s="2"/>
      <c r="C4" s="3"/>
      <c r="D4" s="4" t="s">
        <v>2</v>
      </c>
      <c r="E4" s="5" t="s">
        <v>3</v>
      </c>
      <c r="F4" s="6" t="s">
        <v>4</v>
      </c>
      <c r="G4" s="26" t="s">
        <v>5</v>
      </c>
    </row>
    <row r="5" spans="1:7" x14ac:dyDescent="0.35">
      <c r="A5" s="7"/>
      <c r="B5" s="8" t="s">
        <v>6</v>
      </c>
      <c r="C5" s="9" t="s">
        <v>7</v>
      </c>
      <c r="D5" s="9" t="s">
        <v>8</v>
      </c>
      <c r="E5" s="10" t="s">
        <v>8</v>
      </c>
      <c r="F5" s="9" t="s">
        <v>8</v>
      </c>
      <c r="G5" s="27" t="s">
        <v>8</v>
      </c>
    </row>
    <row r="6" spans="1:7" x14ac:dyDescent="0.35">
      <c r="A6" s="7"/>
      <c r="B6" s="64" t="s">
        <v>9</v>
      </c>
      <c r="C6" s="11" t="s">
        <v>10</v>
      </c>
      <c r="D6" s="12">
        <v>966.75</v>
      </c>
      <c r="E6" s="16">
        <v>956.54</v>
      </c>
      <c r="F6" s="11">
        <v>935.52</v>
      </c>
      <c r="G6" s="84">
        <f>E6</f>
        <v>956.54</v>
      </c>
    </row>
    <row r="7" spans="1:7" ht="24.5" x14ac:dyDescent="0.35">
      <c r="A7" s="7" t="s">
        <v>11</v>
      </c>
      <c r="B7" s="13" t="s">
        <v>12</v>
      </c>
      <c r="C7" s="11" t="s">
        <v>10</v>
      </c>
      <c r="D7" s="11">
        <v>177.01</v>
      </c>
      <c r="E7" s="67">
        <v>184.24</v>
      </c>
      <c r="F7" s="15">
        <v>204.39</v>
      </c>
      <c r="G7" s="28">
        <f>E7</f>
        <v>184.24</v>
      </c>
    </row>
    <row r="8" spans="1:7" x14ac:dyDescent="0.35">
      <c r="A8" s="31" t="s">
        <v>13</v>
      </c>
      <c r="B8" s="32" t="s">
        <v>16</v>
      </c>
      <c r="C8" s="33" t="s">
        <v>10</v>
      </c>
      <c r="D8" s="34">
        <f>SUM(D6:D7)</f>
        <v>1143.76</v>
      </c>
      <c r="E8" s="35">
        <f>SUM(E6:E7)</f>
        <v>1140.78</v>
      </c>
      <c r="F8" s="34">
        <f>SUM(F6:F7)</f>
        <v>1139.9099999999999</v>
      </c>
      <c r="G8" s="34">
        <f>SUM(G6:G7)</f>
        <v>1140.78</v>
      </c>
    </row>
    <row r="9" spans="1:7" x14ac:dyDescent="0.35">
      <c r="A9" s="38"/>
      <c r="B9" s="39" t="s">
        <v>40</v>
      </c>
      <c r="C9" s="40"/>
      <c r="D9" s="40"/>
      <c r="E9" s="41"/>
      <c r="F9" s="40"/>
      <c r="G9" s="40"/>
    </row>
    <row r="10" spans="1:7" x14ac:dyDescent="0.35">
      <c r="A10" s="48"/>
      <c r="B10" s="49" t="s">
        <v>44</v>
      </c>
      <c r="C10" s="20" t="s">
        <v>10</v>
      </c>
      <c r="D10" s="21">
        <v>1.5</v>
      </c>
      <c r="E10" s="51">
        <v>1.5</v>
      </c>
      <c r="F10" s="21">
        <v>1.5</v>
      </c>
      <c r="G10" s="30">
        <f>E10</f>
        <v>1.5</v>
      </c>
    </row>
    <row r="11" spans="1:7" x14ac:dyDescent="0.35">
      <c r="A11" s="7"/>
      <c r="B11" s="49" t="s">
        <v>14</v>
      </c>
      <c r="C11" s="20" t="s">
        <v>10</v>
      </c>
      <c r="D11" s="21">
        <v>0</v>
      </c>
      <c r="E11" s="51">
        <v>0</v>
      </c>
      <c r="F11" s="21">
        <v>0</v>
      </c>
      <c r="G11" s="30">
        <v>0</v>
      </c>
    </row>
    <row r="12" spans="1:7" x14ac:dyDescent="0.35">
      <c r="A12" s="7"/>
      <c r="B12" s="49" t="s">
        <v>35</v>
      </c>
      <c r="C12" s="20" t="s">
        <v>10</v>
      </c>
      <c r="D12" s="20">
        <v>1.1000000000000001</v>
      </c>
      <c r="E12" s="50">
        <v>1.1000000000000001</v>
      </c>
      <c r="F12" s="20">
        <v>1.1000000000000001</v>
      </c>
      <c r="G12" s="29">
        <v>1.1000000000000001</v>
      </c>
    </row>
    <row r="13" spans="1:7" x14ac:dyDescent="0.35">
      <c r="A13" s="48"/>
      <c r="B13" s="49" t="s">
        <v>36</v>
      </c>
      <c r="C13" s="20" t="s">
        <v>10</v>
      </c>
      <c r="D13" s="21">
        <v>0</v>
      </c>
      <c r="E13" s="51">
        <v>0</v>
      </c>
      <c r="F13" s="21">
        <v>0</v>
      </c>
      <c r="G13" s="30">
        <f>E13</f>
        <v>0</v>
      </c>
    </row>
    <row r="14" spans="1:7" x14ac:dyDescent="0.35">
      <c r="A14" s="48"/>
      <c r="B14" s="17" t="s">
        <v>46</v>
      </c>
      <c r="C14" s="18" t="s">
        <v>10</v>
      </c>
      <c r="D14" s="65">
        <v>2.2400000000000002</v>
      </c>
      <c r="E14" s="61">
        <v>2.2400000000000002</v>
      </c>
      <c r="F14" s="65">
        <v>2.2400000000000002</v>
      </c>
      <c r="G14" s="30">
        <f>E14</f>
        <v>2.2400000000000002</v>
      </c>
    </row>
    <row r="15" spans="1:7" ht="25.5" customHeight="1" x14ac:dyDescent="0.35">
      <c r="A15" s="80"/>
      <c r="B15" s="79" t="s">
        <v>34</v>
      </c>
      <c r="C15" s="81" t="s">
        <v>10</v>
      </c>
      <c r="D15" s="85">
        <v>1.7</v>
      </c>
      <c r="E15" s="82">
        <v>1.9</v>
      </c>
      <c r="F15" s="85">
        <v>1.8</v>
      </c>
      <c r="G15" s="83">
        <f>E15</f>
        <v>1.9</v>
      </c>
    </row>
    <row r="16" spans="1:7" x14ac:dyDescent="0.35">
      <c r="A16" s="48"/>
      <c r="B16" s="49" t="s">
        <v>15</v>
      </c>
      <c r="C16" s="20" t="s">
        <v>10</v>
      </c>
      <c r="D16" s="21">
        <f>D8*1%</f>
        <v>11.4376</v>
      </c>
      <c r="E16" s="21">
        <f t="shared" ref="E16:G16" si="0">E8*1%</f>
        <v>11.4078</v>
      </c>
      <c r="F16" s="21">
        <f t="shared" si="0"/>
        <v>11.399099999999999</v>
      </c>
      <c r="G16" s="21">
        <f t="shared" si="0"/>
        <v>11.4078</v>
      </c>
    </row>
    <row r="17" spans="1:7" x14ac:dyDescent="0.35">
      <c r="A17" s="48"/>
      <c r="B17" s="49" t="s">
        <v>33</v>
      </c>
      <c r="C17" s="20" t="s">
        <v>10</v>
      </c>
      <c r="D17" s="21">
        <f>D8*0.5%</f>
        <v>5.7187999999999999</v>
      </c>
      <c r="E17" s="51">
        <f>E8*0.3%</f>
        <v>3.4223400000000002</v>
      </c>
      <c r="F17" s="21">
        <f>F8*0.3%</f>
        <v>3.4197299999999995</v>
      </c>
      <c r="G17" s="30">
        <f>E17</f>
        <v>3.4223400000000002</v>
      </c>
    </row>
    <row r="18" spans="1:7" x14ac:dyDescent="0.35">
      <c r="A18" s="74"/>
      <c r="B18" s="60" t="s">
        <v>41</v>
      </c>
      <c r="C18" s="75" t="s">
        <v>10</v>
      </c>
      <c r="D18" s="76">
        <f>D10+D11+D12+D13+D14+D15+D16+D17</f>
        <v>23.696399999999997</v>
      </c>
      <c r="E18" s="77">
        <f>E10+E11+E12+E13+E14+E15+E16+E17</f>
        <v>21.570140000000002</v>
      </c>
      <c r="F18" s="76">
        <f>F10+F11+F12+F13+F14+F15+F16+F17</f>
        <v>21.458829999999999</v>
      </c>
      <c r="G18" s="76">
        <f>G10+G11+G12+G13+G14+G15+G16+G17</f>
        <v>21.570140000000002</v>
      </c>
    </row>
    <row r="19" spans="1:7" x14ac:dyDescent="0.35">
      <c r="A19" s="31" t="s">
        <v>13</v>
      </c>
      <c r="B19" s="32" t="s">
        <v>43</v>
      </c>
      <c r="C19" s="33" t="s">
        <v>10</v>
      </c>
      <c r="D19" s="34">
        <f>D18+D8</f>
        <v>1167.4564</v>
      </c>
      <c r="E19" s="35">
        <f>E18+E8</f>
        <v>1162.35014</v>
      </c>
      <c r="F19" s="34">
        <f>F18+F8</f>
        <v>1161.3688299999999</v>
      </c>
      <c r="G19" s="34">
        <f>G18+G8</f>
        <v>1162.35014</v>
      </c>
    </row>
    <row r="20" spans="1:7" x14ac:dyDescent="0.35">
      <c r="A20" s="38"/>
      <c r="B20" s="39" t="s">
        <v>17</v>
      </c>
      <c r="C20" s="40"/>
      <c r="D20" s="40"/>
      <c r="E20" s="41"/>
      <c r="F20" s="40"/>
      <c r="G20" s="42"/>
    </row>
    <row r="21" spans="1:7" x14ac:dyDescent="0.35">
      <c r="A21" s="7"/>
      <c r="B21" s="14" t="s">
        <v>18</v>
      </c>
      <c r="C21" s="11" t="s">
        <v>10</v>
      </c>
      <c r="D21" s="15">
        <v>80</v>
      </c>
      <c r="E21" s="16">
        <v>30</v>
      </c>
      <c r="F21" s="15">
        <v>30</v>
      </c>
      <c r="G21" s="15">
        <v>30</v>
      </c>
    </row>
    <row r="22" spans="1:7" x14ac:dyDescent="0.35">
      <c r="A22" s="7"/>
      <c r="B22" s="14" t="s">
        <v>19</v>
      </c>
      <c r="C22" s="11" t="s">
        <v>10</v>
      </c>
      <c r="D22" s="15">
        <v>38</v>
      </c>
      <c r="E22" s="16">
        <v>38</v>
      </c>
      <c r="F22" s="24">
        <v>0</v>
      </c>
      <c r="G22" s="24">
        <v>0</v>
      </c>
    </row>
    <row r="23" spans="1:7" x14ac:dyDescent="0.35">
      <c r="A23" s="7"/>
      <c r="B23" s="14" t="s">
        <v>20</v>
      </c>
      <c r="C23" s="11" t="s">
        <v>10</v>
      </c>
      <c r="D23" s="15">
        <v>100</v>
      </c>
      <c r="E23" s="16">
        <v>100</v>
      </c>
      <c r="F23" s="24">
        <v>0</v>
      </c>
      <c r="G23" s="15">
        <v>100</v>
      </c>
    </row>
    <row r="24" spans="1:7" x14ac:dyDescent="0.35">
      <c r="A24" s="7"/>
      <c r="B24" s="14" t="s">
        <v>21</v>
      </c>
      <c r="C24" s="11" t="s">
        <v>10</v>
      </c>
      <c r="D24" s="15">
        <v>350</v>
      </c>
      <c r="E24" s="16">
        <v>350</v>
      </c>
      <c r="F24" s="15">
        <v>12.8</v>
      </c>
      <c r="G24" s="15">
        <v>420</v>
      </c>
    </row>
    <row r="25" spans="1:7" x14ac:dyDescent="0.35">
      <c r="A25" s="7"/>
      <c r="B25" s="14" t="s">
        <v>22</v>
      </c>
      <c r="C25" s="11" t="s">
        <v>10</v>
      </c>
      <c r="D25" s="15">
        <v>100</v>
      </c>
      <c r="E25" s="16">
        <v>100</v>
      </c>
      <c r="F25" s="24">
        <v>0</v>
      </c>
      <c r="G25" s="24">
        <v>0</v>
      </c>
    </row>
    <row r="26" spans="1:7" x14ac:dyDescent="0.35">
      <c r="A26" s="31" t="s">
        <v>23</v>
      </c>
      <c r="B26" s="32" t="s">
        <v>24</v>
      </c>
      <c r="C26" s="33" t="s">
        <v>10</v>
      </c>
      <c r="D26" s="37">
        <f>D21+D22+D23+D24+D25</f>
        <v>668</v>
      </c>
      <c r="E26" s="36">
        <f>E21+E22+E23+E24+E25</f>
        <v>618</v>
      </c>
      <c r="F26" s="37">
        <f>F21+F22+F23+F24+F25</f>
        <v>42.8</v>
      </c>
      <c r="G26" s="37">
        <f>G21+G22+G23+G24+G25</f>
        <v>550</v>
      </c>
    </row>
    <row r="27" spans="1:7" x14ac:dyDescent="0.35">
      <c r="A27" s="38"/>
      <c r="B27" s="39" t="s">
        <v>25</v>
      </c>
      <c r="C27" s="43"/>
      <c r="D27" s="44"/>
      <c r="E27" s="45"/>
      <c r="F27" s="44"/>
      <c r="G27" s="44"/>
    </row>
    <row r="28" spans="1:7" x14ac:dyDescent="0.35">
      <c r="A28" s="7" t="s">
        <v>11</v>
      </c>
      <c r="B28" s="25" t="s">
        <v>26</v>
      </c>
      <c r="C28" s="11" t="s">
        <v>10</v>
      </c>
      <c r="D28" s="15">
        <v>100</v>
      </c>
      <c r="E28" s="16">
        <v>100</v>
      </c>
      <c r="F28" s="15">
        <v>100</v>
      </c>
      <c r="G28" s="15">
        <v>100</v>
      </c>
    </row>
    <row r="29" spans="1:7" x14ac:dyDescent="0.35">
      <c r="A29" s="7" t="s">
        <v>11</v>
      </c>
      <c r="B29" s="14" t="s">
        <v>27</v>
      </c>
      <c r="C29" s="11" t="s">
        <v>10</v>
      </c>
      <c r="D29" s="15">
        <v>110</v>
      </c>
      <c r="E29" s="16">
        <v>110</v>
      </c>
      <c r="F29" s="15">
        <v>110</v>
      </c>
      <c r="G29" s="15">
        <v>110</v>
      </c>
    </row>
    <row r="30" spans="1:7" x14ac:dyDescent="0.35">
      <c r="A30" s="31" t="s">
        <v>23</v>
      </c>
      <c r="B30" s="32" t="s">
        <v>28</v>
      </c>
      <c r="C30" s="33" t="s">
        <v>10</v>
      </c>
      <c r="D30" s="34">
        <f>D28+D29</f>
        <v>210</v>
      </c>
      <c r="E30" s="35">
        <f>E28+E29</f>
        <v>210</v>
      </c>
      <c r="F30" s="34">
        <f>F28+F29</f>
        <v>210</v>
      </c>
      <c r="G30" s="34">
        <f>G28+G29</f>
        <v>210</v>
      </c>
    </row>
    <row r="31" spans="1:7" x14ac:dyDescent="0.35">
      <c r="A31" s="38" t="s">
        <v>23</v>
      </c>
      <c r="B31" s="39" t="s">
        <v>29</v>
      </c>
      <c r="C31" s="43" t="s">
        <v>10</v>
      </c>
      <c r="D31" s="46">
        <f>D30+D26+D19</f>
        <v>2045.4564</v>
      </c>
      <c r="E31" s="47">
        <f>E30+E26+E19</f>
        <v>1990.35014</v>
      </c>
      <c r="F31" s="46">
        <f>F30+F26+F19</f>
        <v>1414.1688299999998</v>
      </c>
      <c r="G31" s="46">
        <f>G30+G26+G19</f>
        <v>1922.35014</v>
      </c>
    </row>
    <row r="32" spans="1:7" x14ac:dyDescent="0.35">
      <c r="A32" s="7" t="s">
        <v>11</v>
      </c>
      <c r="B32" s="14" t="s">
        <v>30</v>
      </c>
      <c r="C32" s="11" t="s">
        <v>10</v>
      </c>
      <c r="D32" s="15">
        <v>90</v>
      </c>
      <c r="E32" s="16">
        <v>90</v>
      </c>
      <c r="F32" s="15">
        <v>90</v>
      </c>
      <c r="G32" s="24">
        <v>0</v>
      </c>
    </row>
    <row r="33" spans="1:7" x14ac:dyDescent="0.35">
      <c r="A33" s="7" t="s">
        <v>11</v>
      </c>
      <c r="B33" s="14" t="s">
        <v>31</v>
      </c>
      <c r="C33" s="11" t="s">
        <v>10</v>
      </c>
      <c r="D33" s="15">
        <v>10</v>
      </c>
      <c r="E33" s="16">
        <v>10</v>
      </c>
      <c r="F33" s="15">
        <v>10</v>
      </c>
      <c r="G33" s="15">
        <v>10</v>
      </c>
    </row>
    <row r="34" spans="1:7" x14ac:dyDescent="0.35">
      <c r="A34" s="7"/>
      <c r="B34" s="19" t="s">
        <v>23</v>
      </c>
      <c r="C34" s="9" t="s">
        <v>10</v>
      </c>
      <c r="D34" s="23">
        <f>D32+D33</f>
        <v>100</v>
      </c>
      <c r="E34" s="22">
        <f>E32+E33</f>
        <v>100</v>
      </c>
      <c r="F34" s="23">
        <f>F32+F33</f>
        <v>100</v>
      </c>
      <c r="G34" s="23">
        <f>G32+G33</f>
        <v>10</v>
      </c>
    </row>
    <row r="35" spans="1:7" ht="15" thickBot="1" x14ac:dyDescent="0.4">
      <c r="A35" s="68" t="s">
        <v>42</v>
      </c>
      <c r="B35" s="69" t="s">
        <v>32</v>
      </c>
      <c r="C35" s="70" t="s">
        <v>10</v>
      </c>
      <c r="D35" s="86">
        <f>D31+D34</f>
        <v>2145.4564</v>
      </c>
      <c r="E35" s="87">
        <f>E31+E34</f>
        <v>2090.35014</v>
      </c>
      <c r="F35" s="88">
        <f>F31+F34</f>
        <v>1514.1688299999998</v>
      </c>
      <c r="G35" s="88">
        <f>G31+G34</f>
        <v>1932.35014</v>
      </c>
    </row>
    <row r="37" spans="1:7" hidden="1" x14ac:dyDescent="0.35">
      <c r="B37" t="s">
        <v>47</v>
      </c>
      <c r="D37" s="71">
        <v>0</v>
      </c>
      <c r="E37" s="71">
        <v>0</v>
      </c>
      <c r="F37" s="71">
        <v>0</v>
      </c>
      <c r="G37" s="63"/>
    </row>
    <row r="38" spans="1:7" hidden="1" x14ac:dyDescent="0.35">
      <c r="B38" t="s">
        <v>38</v>
      </c>
      <c r="D38" s="71">
        <v>2095.41</v>
      </c>
      <c r="E38" s="71">
        <v>2019.35</v>
      </c>
      <c r="F38" s="71">
        <v>1442.65</v>
      </c>
      <c r="G38" s="71">
        <v>1861.35</v>
      </c>
    </row>
    <row r="39" spans="1:7" hidden="1" x14ac:dyDescent="0.35">
      <c r="B39" t="s">
        <v>39</v>
      </c>
      <c r="D39" s="71">
        <f>D35</f>
        <v>2145.4564</v>
      </c>
      <c r="E39" s="71">
        <f>E35</f>
        <v>2090.35014</v>
      </c>
      <c r="F39" s="71">
        <f>F35</f>
        <v>1514.1688299999998</v>
      </c>
      <c r="G39" s="71">
        <f>G35</f>
        <v>1932.35014</v>
      </c>
    </row>
    <row r="40" spans="1:7" hidden="1" x14ac:dyDescent="0.35">
      <c r="B40" s="72" t="s">
        <v>37</v>
      </c>
      <c r="C40" s="72"/>
      <c r="D40" s="73">
        <f>D39-D38</f>
        <v>50.046400000000176</v>
      </c>
      <c r="E40" s="73">
        <f t="shared" ref="E40:G40" si="1">E39-E38</f>
        <v>71.000140000000101</v>
      </c>
      <c r="F40" s="73">
        <f t="shared" si="1"/>
        <v>71.518829999999753</v>
      </c>
      <c r="G40" s="73">
        <f t="shared" si="1"/>
        <v>71.000140000000101</v>
      </c>
    </row>
    <row r="41" spans="1:7" hidden="1" x14ac:dyDescent="0.35">
      <c r="B41" t="s">
        <v>45</v>
      </c>
      <c r="D41" s="78">
        <f>D40/D39*100</f>
        <v>2.3326691700656408</v>
      </c>
      <c r="E41" s="78">
        <f t="shared" ref="E41:G41" si="2">E40/E39*100</f>
        <v>3.3965668545844716</v>
      </c>
      <c r="F41" s="78">
        <f t="shared" si="2"/>
        <v>4.7233061850837181</v>
      </c>
      <c r="G41" s="78">
        <f t="shared" si="2"/>
        <v>3.6742895881178192</v>
      </c>
    </row>
    <row r="42" spans="1:7" hidden="1" x14ac:dyDescent="0.35"/>
    <row r="43" spans="1:7" hidden="1" x14ac:dyDescent="0.35"/>
  </sheetData>
  <mergeCells count="3">
    <mergeCell ref="A1:G1"/>
    <mergeCell ref="D2:E2"/>
    <mergeCell ref="A3:B3"/>
  </mergeCells>
  <pageMargins left="0.7" right="0.7" top="0.75" bottom="0.75" header="0.3" footer="0.3"/>
  <pageSetup orientation="portrait" horizontalDpi="4294967293" verticalDpi="4294967293" r:id="rId1"/>
  <ignoredErrors>
    <ignoredError sqref="G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HajiK</dc:creator>
  <cp:lastModifiedBy>aqif ally</cp:lastModifiedBy>
  <cp:lastPrinted>2017-10-03T15:18:05Z</cp:lastPrinted>
  <dcterms:created xsi:type="dcterms:W3CDTF">2016-08-03T12:09:57Z</dcterms:created>
  <dcterms:modified xsi:type="dcterms:W3CDTF">2017-10-05T06:11:58Z</dcterms:modified>
</cp:coreProperties>
</file>