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30" windowWidth="19635" windowHeight="7440"/>
  </bookViews>
  <sheets>
    <sheet name="World Trade Market" sheetId="25" r:id="rId1"/>
    <sheet name="AUGAST 2017" sheetId="21" r:id="rId2"/>
    <sheet name="SEPTEMBER 2017" sheetId="22" r:id="rId3"/>
    <sheet name="OCTOBER 2017" sheetId="23" r:id="rId4"/>
    <sheet name="NOV 2017" sheetId="24" r:id="rId5"/>
  </sheets>
  <calcPr calcId="144525"/>
</workbook>
</file>

<file path=xl/calcChain.xml><?xml version="1.0" encoding="utf-8"?>
<calcChain xmlns="http://schemas.openxmlformats.org/spreadsheetml/2006/main">
  <c r="G35" i="24" l="1"/>
  <c r="F35" i="24"/>
  <c r="E35" i="24"/>
  <c r="D35" i="24"/>
  <c r="G31" i="24"/>
  <c r="F31" i="24"/>
  <c r="E31" i="24"/>
  <c r="D31" i="24"/>
  <c r="G27" i="24"/>
  <c r="F27" i="24"/>
  <c r="E27" i="24"/>
  <c r="D27" i="24"/>
  <c r="G16" i="24"/>
  <c r="G15" i="24"/>
  <c r="G14" i="24"/>
  <c r="G11" i="24"/>
  <c r="F9" i="24"/>
  <c r="F18" i="24" s="1"/>
  <c r="E9" i="24"/>
  <c r="E18" i="24" s="1"/>
  <c r="G18" i="24" s="1"/>
  <c r="D9" i="24"/>
  <c r="D18" i="24" s="1"/>
  <c r="G8" i="24"/>
  <c r="G7" i="24"/>
  <c r="G4" i="24"/>
  <c r="E18" i="23"/>
  <c r="G18" i="23" s="1"/>
  <c r="D18" i="23"/>
  <c r="G35" i="23"/>
  <c r="F35" i="23"/>
  <c r="E35" i="23"/>
  <c r="D35" i="23"/>
  <c r="G31" i="23"/>
  <c r="F31" i="23"/>
  <c r="E31" i="23"/>
  <c r="D31" i="23"/>
  <c r="G27" i="23"/>
  <c r="F27" i="23"/>
  <c r="E27" i="23"/>
  <c r="D27" i="23"/>
  <c r="G16" i="23"/>
  <c r="G15" i="23"/>
  <c r="G14" i="23"/>
  <c r="G11" i="23"/>
  <c r="F9" i="23"/>
  <c r="F17" i="23" s="1"/>
  <c r="E9" i="23"/>
  <c r="E17" i="23" s="1"/>
  <c r="D9" i="23"/>
  <c r="D17" i="23" s="1"/>
  <c r="G8" i="23"/>
  <c r="G7" i="23"/>
  <c r="G4" i="23"/>
  <c r="G8" i="22"/>
  <c r="E19" i="23" l="1"/>
  <c r="E20" i="23" s="1"/>
  <c r="F18" i="23"/>
  <c r="F19" i="23" s="1"/>
  <c r="F20" i="23" s="1"/>
  <c r="F32" i="23" s="1"/>
  <c r="F36" i="23" s="1"/>
  <c r="F40" i="23" s="1"/>
  <c r="F41" i="23" s="1"/>
  <c r="F42" i="23" s="1"/>
  <c r="G9" i="24"/>
  <c r="G17" i="24" s="1"/>
  <c r="G19" i="24" s="1"/>
  <c r="G20" i="24" s="1"/>
  <c r="G32" i="24" s="1"/>
  <c r="G36" i="24" s="1"/>
  <c r="G40" i="24" s="1"/>
  <c r="G41" i="24" s="1"/>
  <c r="G42" i="24" s="1"/>
  <c r="F17" i="24"/>
  <c r="F19" i="24" s="1"/>
  <c r="F20" i="24" s="1"/>
  <c r="F32" i="24" s="1"/>
  <c r="F36" i="24" s="1"/>
  <c r="E17" i="24"/>
  <c r="E19" i="24" s="1"/>
  <c r="E20" i="24" s="1"/>
  <c r="E32" i="24" s="1"/>
  <c r="E36" i="24" s="1"/>
  <c r="D17" i="24"/>
  <c r="D19" i="24" s="1"/>
  <c r="D20" i="24" s="1"/>
  <c r="D32" i="24" s="1"/>
  <c r="D36" i="24" s="1"/>
  <c r="G9" i="23"/>
  <c r="G17" i="23" s="1"/>
  <c r="G19" i="23" s="1"/>
  <c r="G20" i="23" s="1"/>
  <c r="G32" i="23" s="1"/>
  <c r="G36" i="23" s="1"/>
  <c r="G40" i="23" s="1"/>
  <c r="G41" i="23" s="1"/>
  <c r="G42" i="23" s="1"/>
  <c r="D19" i="23"/>
  <c r="D20" i="23" s="1"/>
  <c r="D32" i="23" s="1"/>
  <c r="D36" i="23" s="1"/>
  <c r="D40" i="23" s="1"/>
  <c r="D41" i="23" s="1"/>
  <c r="D42" i="23" s="1"/>
  <c r="E32" i="23"/>
  <c r="E36" i="23" s="1"/>
  <c r="E40" i="23" s="1"/>
  <c r="E41" i="23" s="1"/>
  <c r="E42" i="23" s="1"/>
  <c r="F20" i="22"/>
  <c r="E20" i="22"/>
  <c r="D20" i="22"/>
  <c r="G15" i="22"/>
  <c r="G36" i="22"/>
  <c r="F36" i="22"/>
  <c r="E36" i="22"/>
  <c r="D36" i="22"/>
  <c r="G32" i="22"/>
  <c r="F32" i="22"/>
  <c r="E32" i="22"/>
  <c r="D32" i="22"/>
  <c r="G28" i="22"/>
  <c r="F28" i="22"/>
  <c r="E28" i="22"/>
  <c r="D28" i="22"/>
  <c r="G19" i="22"/>
  <c r="G18" i="22"/>
  <c r="G17" i="22"/>
  <c r="G16" i="22"/>
  <c r="G12" i="22"/>
  <c r="F10" i="22"/>
  <c r="E10" i="22"/>
  <c r="D10" i="22"/>
  <c r="G9" i="22"/>
  <c r="G5" i="22"/>
  <c r="G88" i="21"/>
  <c r="F88" i="21"/>
  <c r="E88" i="21"/>
  <c r="D88" i="21"/>
  <c r="G84" i="21"/>
  <c r="F84" i="21"/>
  <c r="E84" i="21"/>
  <c r="D84" i="21"/>
  <c r="G80" i="21"/>
  <c r="F80" i="21"/>
  <c r="E80" i="21"/>
  <c r="D80" i="21"/>
  <c r="F72" i="21"/>
  <c r="E72" i="21"/>
  <c r="D72" i="21"/>
  <c r="G70" i="21"/>
  <c r="G69" i="21"/>
  <c r="G68" i="21"/>
  <c r="G72" i="21" s="1"/>
  <c r="F66" i="21"/>
  <c r="E66" i="21"/>
  <c r="D66" i="21"/>
  <c r="G65" i="21"/>
  <c r="G64" i="21"/>
  <c r="G63" i="21"/>
  <c r="G62" i="21"/>
  <c r="G61" i="21"/>
  <c r="G66" i="21" s="1"/>
  <c r="G56" i="21"/>
  <c r="F54" i="21"/>
  <c r="E54" i="21"/>
  <c r="D54" i="21"/>
  <c r="G53" i="21"/>
  <c r="G52" i="21"/>
  <c r="G49" i="21"/>
  <c r="G43" i="21"/>
  <c r="F43" i="21"/>
  <c r="E43" i="21"/>
  <c r="D43" i="21"/>
  <c r="G39" i="21"/>
  <c r="F39" i="21"/>
  <c r="E39" i="21"/>
  <c r="D39" i="21"/>
  <c r="G35" i="21"/>
  <c r="F35" i="21"/>
  <c r="E35" i="21"/>
  <c r="D35" i="21"/>
  <c r="F27" i="21"/>
  <c r="E27" i="21"/>
  <c r="D27" i="21"/>
  <c r="G25" i="21"/>
  <c r="G24" i="21"/>
  <c r="G23" i="21"/>
  <c r="F21" i="21"/>
  <c r="E21" i="21"/>
  <c r="D21" i="21"/>
  <c r="G20" i="21"/>
  <c r="G19" i="21"/>
  <c r="G18" i="21"/>
  <c r="G17" i="21"/>
  <c r="G16" i="21"/>
  <c r="G11" i="21"/>
  <c r="F9" i="21"/>
  <c r="E9" i="21"/>
  <c r="D9" i="21"/>
  <c r="G8" i="21"/>
  <c r="G7" i="21"/>
  <c r="G4" i="21"/>
  <c r="E21" i="22" l="1"/>
  <c r="F40" i="24"/>
  <c r="F41" i="24" s="1"/>
  <c r="F42" i="24" s="1"/>
  <c r="F69" i="25"/>
  <c r="E40" i="24"/>
  <c r="E41" i="24" s="1"/>
  <c r="E42" i="24" s="1"/>
  <c r="E69" i="25"/>
  <c r="D40" i="24"/>
  <c r="D41" i="24" s="1"/>
  <c r="D42" i="24" s="1"/>
  <c r="D69" i="25"/>
  <c r="F21" i="22"/>
  <c r="F33" i="22" s="1"/>
  <c r="F37" i="22" s="1"/>
  <c r="F41" i="22" s="1"/>
  <c r="D21" i="22"/>
  <c r="D33" i="22" s="1"/>
  <c r="D37" i="22" s="1"/>
  <c r="D41" i="22" s="1"/>
  <c r="G20" i="22"/>
  <c r="E33" i="22"/>
  <c r="E37" i="22" s="1"/>
  <c r="E41" i="22" s="1"/>
  <c r="G10" i="22"/>
  <c r="F73" i="21"/>
  <c r="F85" i="21" s="1"/>
  <c r="F89" i="21" s="1"/>
  <c r="E73" i="21"/>
  <c r="E85" i="21" s="1"/>
  <c r="E89" i="21" s="1"/>
  <c r="D73" i="21"/>
  <c r="D85" i="21" s="1"/>
  <c r="D89" i="21" s="1"/>
  <c r="G54" i="21"/>
  <c r="G73" i="21"/>
  <c r="G85" i="21" s="1"/>
  <c r="G89" i="21" s="1"/>
  <c r="G27" i="21"/>
  <c r="G21" i="21"/>
  <c r="D28" i="21"/>
  <c r="D40" i="21" s="1"/>
  <c r="D44" i="21" s="1"/>
  <c r="F28" i="21"/>
  <c r="F40" i="21" s="1"/>
  <c r="F44" i="21" s="1"/>
  <c r="E28" i="21"/>
  <c r="E40" i="21" s="1"/>
  <c r="E44" i="21" s="1"/>
  <c r="G9" i="21"/>
  <c r="F42" i="22" l="1"/>
  <c r="F43" i="22" s="1"/>
  <c r="F44" i="22"/>
  <c r="E42" i="22"/>
  <c r="E43" i="22" s="1"/>
  <c r="E44" i="22"/>
  <c r="D42" i="22"/>
  <c r="D43" i="22" s="1"/>
  <c r="D44" i="22"/>
  <c r="G21" i="22"/>
  <c r="G33" i="22" s="1"/>
  <c r="G37" i="22" s="1"/>
  <c r="G41" i="22" s="1"/>
  <c r="G42" i="22" s="1"/>
  <c r="G43" i="22" s="1"/>
  <c r="G28" i="21"/>
  <c r="G40" i="21" s="1"/>
  <c r="G44" i="21" s="1"/>
</calcChain>
</file>

<file path=xl/sharedStrings.xml><?xml version="1.0" encoding="utf-8"?>
<sst xmlns="http://schemas.openxmlformats.org/spreadsheetml/2006/main" count="496" uniqueCount="106">
  <si>
    <t>Exchange Rate</t>
  </si>
  <si>
    <t>WT Average Actual Conversion Factors of the Previous Mounth (M-1)</t>
  </si>
  <si>
    <t>Petrol</t>
  </si>
  <si>
    <t>Diesel</t>
  </si>
  <si>
    <t>Kerosine</t>
  </si>
  <si>
    <t xml:space="preserve">Bunker </t>
  </si>
  <si>
    <t>DESCRIPTION</t>
  </si>
  <si>
    <t>UNIT</t>
  </si>
  <si>
    <t>PRICE</t>
  </si>
  <si>
    <t>Weighted Average platt's FOB</t>
  </si>
  <si>
    <t>Tzs/Ltr</t>
  </si>
  <si>
    <t>Plus</t>
  </si>
  <si>
    <t>Weighted Average Premium as Per Quatation (Freight +  Insuarance + Premium)</t>
  </si>
  <si>
    <t>Total</t>
  </si>
  <si>
    <t>COST CIF DAR</t>
  </si>
  <si>
    <t>LOCAL COSTS PAYABLE IN DAR</t>
  </si>
  <si>
    <t>Wharfage $10/MT + 18% VAT</t>
  </si>
  <si>
    <t>Customs Processing Free (TZS 4.80Lt)</t>
  </si>
  <si>
    <t>Weights &amp; Measures Fee (TZS 1.00/Lt)</t>
  </si>
  <si>
    <t>TBS Charge</t>
  </si>
  <si>
    <t>TIPER Fee + 18%VAT</t>
  </si>
  <si>
    <t>Financing Cost (1.00%CIF)</t>
  </si>
  <si>
    <t>Wharehousing Charges (7.50 USD/MT)</t>
  </si>
  <si>
    <t>TOTAL LOCAL COSTS (LC)</t>
  </si>
  <si>
    <t>SECONDARY TRANSPORTATION COSTS (DAR - ZNZ)</t>
  </si>
  <si>
    <t>Secondary Freight and Handling  (50 USD/MT)</t>
  </si>
  <si>
    <t>Transportation Losses (Receiving, storing, discharge losses)</t>
  </si>
  <si>
    <t>Duty on Unlanded Cargo - Average</t>
  </si>
  <si>
    <t>Wharfage (ZNZ)</t>
  </si>
  <si>
    <t>TOTAL SECONDARY TRANSPORATION COSTS (TSTC)</t>
  </si>
  <si>
    <t>COST CIF ZNZ</t>
  </si>
  <si>
    <t>GOVERNMENT TAXES</t>
  </si>
  <si>
    <t>Excise Duty</t>
  </si>
  <si>
    <t>Road License Fee</t>
  </si>
  <si>
    <t>Infrastructure Tax</t>
  </si>
  <si>
    <t>Petroleum  Levy</t>
  </si>
  <si>
    <t>Road Development Fund</t>
  </si>
  <si>
    <t>Sub Total</t>
  </si>
  <si>
    <t>TOTAL GOVERNMENT TAXES</t>
  </si>
  <si>
    <t>OTHER CHARGES</t>
  </si>
  <si>
    <t>Regulatory Levy</t>
  </si>
  <si>
    <t>Importer's/Wholesalers  Margins</t>
  </si>
  <si>
    <t>TOTAL OTHER CHARGES</t>
  </si>
  <si>
    <t xml:space="preserve">WHOLESALE PRICE </t>
  </si>
  <si>
    <t>Retailers Margins</t>
  </si>
  <si>
    <t>Transport Charges (Local)</t>
  </si>
  <si>
    <t>Price</t>
  </si>
  <si>
    <t>RETAIL PRICES</t>
  </si>
  <si>
    <t>Actual Demurrage Cost (USD 1.2690/MT)</t>
  </si>
  <si>
    <t>Evaporation Losess (0.5%MSP,0.30%GO%IK) CIF</t>
  </si>
  <si>
    <t>Surveyors Cost (Actual TENDERED Rate:MSP=TZS 0.284/LTR;AGO=TZS=0.15/LTR;IK=TZS 0.05/LTR</t>
  </si>
  <si>
    <t>APPENDIX A - ACTUAL PRICE  FOR AUGUST, 2017</t>
  </si>
  <si>
    <t>APPENDIX B - PROPOSED PRICE  FOR AUGUST, 2017</t>
  </si>
  <si>
    <t>NEW PETROLEUM PRICES WITH EFFECT FROM  WEDNESDAY 09 OF  AUGUST, 2017</t>
  </si>
  <si>
    <t>NEW PETROLEUM PRICES WITH EFFECT FROM  WEDNESDAY 08 OF  AUGUST, 2017</t>
  </si>
  <si>
    <t>APPENDIX B - PROPOSED PRICE  FOR SEPTEMBER, 2017</t>
  </si>
  <si>
    <t>ZBS Charge</t>
  </si>
  <si>
    <t>Petroleum  Marking</t>
  </si>
  <si>
    <t>Price deviation</t>
  </si>
  <si>
    <t>Current Price</t>
  </si>
  <si>
    <t>BPS price</t>
  </si>
  <si>
    <t>LOCAL COSTS PAYABLE IN ZNZ</t>
  </si>
  <si>
    <t>SUB LOCAL COSTS (LC)</t>
  </si>
  <si>
    <t>Pump Price</t>
  </si>
  <si>
    <t>TOTAL LOCAL COST PAYABLE  IN  ZNZ</t>
  </si>
  <si>
    <t>Wharfage Charges</t>
  </si>
  <si>
    <t>Avrage%</t>
  </si>
  <si>
    <t>Actual Demurrage Cost (USD 1/MT)</t>
  </si>
  <si>
    <t>EWURA</t>
  </si>
  <si>
    <t>EWURA Vs ZURA</t>
  </si>
  <si>
    <t>APPENDIX B - PROPOSED PRICE  FOR OCTOBER, 2017</t>
  </si>
  <si>
    <t>NEW PETROLEUM PRICES WITH EFFECT FROM  03 OF  OCTOBER, 2017</t>
  </si>
  <si>
    <t>NEW PETROLEUM PRICES WITH EFFECT FROM  18 OF  SEPTEMBER, 2017</t>
  </si>
  <si>
    <t>APPENDIX B - PROPOSED PRICE  FOR NOVEMBER, 2017</t>
  </si>
  <si>
    <t>NEW PETROLEUM PRICES WITH EFFECT FROM  07 OF  NOVEMBER, 2017</t>
  </si>
  <si>
    <t>Kiambatanisho D</t>
  </si>
  <si>
    <t>Mwenendo wa Bei za Mafuta katika soko la Dunia kwa kipindi cha Miezi 12</t>
  </si>
  <si>
    <t>MWEZI</t>
  </si>
  <si>
    <t>PETROL</t>
  </si>
  <si>
    <t>DIZELI</t>
  </si>
  <si>
    <t>KEROSENE</t>
  </si>
  <si>
    <t>Oktoba 2016</t>
  </si>
  <si>
    <t>Novemba 2016</t>
  </si>
  <si>
    <t>Disemba 2016</t>
  </si>
  <si>
    <t>Januari,2017</t>
  </si>
  <si>
    <t>Februari 2017</t>
  </si>
  <si>
    <t>Machi 2017</t>
  </si>
  <si>
    <t>Aprili,2017</t>
  </si>
  <si>
    <t>Mei,2017</t>
  </si>
  <si>
    <t>Juni 2017</t>
  </si>
  <si>
    <t>Julai 2017</t>
  </si>
  <si>
    <t xml:space="preserve">Kiambatanisho C </t>
  </si>
  <si>
    <t>Mwenendo wa Bei za Mafuta katika soko la Zanzibar kwa kipindi cha Miezi 12</t>
  </si>
  <si>
    <t>Januari 2017</t>
  </si>
  <si>
    <t>Febrari 2017</t>
  </si>
  <si>
    <t>April,2017</t>
  </si>
  <si>
    <t>Mei 2017</t>
  </si>
  <si>
    <t>Juni,2017</t>
  </si>
  <si>
    <t>Julai,2017</t>
  </si>
  <si>
    <t>Ogasti 2017</t>
  </si>
  <si>
    <t>Septemba 2017</t>
  </si>
  <si>
    <t>Surveyors Cost (Actual TENDERED Rate:MSP=TZS 0.142/LTR;AGO=TZS=0.075/LTR;IK=TZS 0.025/LTR</t>
  </si>
  <si>
    <t>Oktoba 2017</t>
  </si>
  <si>
    <t>Novemba 2017</t>
  </si>
  <si>
    <t>Novemba, 2016 - Novemba, 2017</t>
  </si>
  <si>
    <t>Oktoba,2016 - Novemba,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</si>
</sst>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#,##0.000"/>
    <numFmt numFmtId="167" formatCode="0.000"/>
    <numFmt numFmtId="168" formatCode="_(* #,##0.0_);_(* \(#,##0.0\);_(* &quot;-&quot;??_);_(@_)"/>
    <numFmt numFmtId="169" formatCode="0.0"/>
    <numFmt numFmtId="170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4" fillId="0" borderId="12" xfId="0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11" xfId="0" applyFont="1" applyBorder="1" applyAlignment="1">
      <alignment horizontal="left" wrapText="1"/>
    </xf>
    <xf numFmtId="0" fontId="4" fillId="0" borderId="11" xfId="0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1" xfId="0" applyFont="1" applyFill="1" applyBorder="1" applyAlignment="1">
      <alignment wrapText="1"/>
    </xf>
    <xf numFmtId="0" fontId="3" fillId="0" borderId="11" xfId="0" applyFont="1" applyBorder="1"/>
    <xf numFmtId="0" fontId="5" fillId="0" borderId="12" xfId="0" applyFont="1" applyBorder="1"/>
    <xf numFmtId="2" fontId="5" fillId="0" borderId="12" xfId="0" applyNumberFormat="1" applyFont="1" applyBorder="1"/>
    <xf numFmtId="2" fontId="6" fillId="0" borderId="12" xfId="0" applyNumberFormat="1" applyFont="1" applyBorder="1"/>
    <xf numFmtId="2" fontId="3" fillId="0" borderId="13" xfId="0" applyNumberFormat="1" applyFont="1" applyBorder="1"/>
    <xf numFmtId="2" fontId="3" fillId="0" borderId="12" xfId="0" applyNumberFormat="1" applyFont="1" applyBorder="1"/>
    <xf numFmtId="43" fontId="4" fillId="0" borderId="12" xfId="1" applyFont="1" applyBorder="1"/>
    <xf numFmtId="0" fontId="4" fillId="0" borderId="11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/>
    <xf numFmtId="0" fontId="4" fillId="0" borderId="12" xfId="0" applyFont="1" applyFill="1" applyBorder="1"/>
    <xf numFmtId="0" fontId="5" fillId="0" borderId="12" xfId="0" applyFont="1" applyFill="1" applyBorder="1"/>
    <xf numFmtId="2" fontId="5" fillId="0" borderId="12" xfId="0" applyNumberFormat="1" applyFont="1" applyFill="1" applyBorder="1"/>
    <xf numFmtId="0" fontId="4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4" fontId="3" fillId="3" borderId="12" xfId="0" applyNumberFormat="1" applyFont="1" applyFill="1" applyBorder="1"/>
    <xf numFmtId="4" fontId="3" fillId="3" borderId="13" xfId="0" applyNumberFormat="1" applyFont="1" applyFill="1" applyBorder="1"/>
    <xf numFmtId="2" fontId="6" fillId="3" borderId="12" xfId="0" applyNumberFormat="1" applyFont="1" applyFill="1" applyBorder="1"/>
    <xf numFmtId="2" fontId="3" fillId="3" borderId="13" xfId="0" applyNumberFormat="1" applyFont="1" applyFill="1" applyBorder="1"/>
    <xf numFmtId="2" fontId="3" fillId="3" borderId="12" xfId="0" applyNumberFormat="1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43" fontId="4" fillId="2" borderId="12" xfId="1" applyFont="1" applyFill="1" applyBorder="1"/>
    <xf numFmtId="0" fontId="3" fillId="2" borderId="12" xfId="0" applyFont="1" applyFill="1" applyBorder="1"/>
    <xf numFmtId="2" fontId="3" fillId="2" borderId="12" xfId="0" applyNumberFormat="1" applyFont="1" applyFill="1" applyBorder="1"/>
    <xf numFmtId="2" fontId="3" fillId="2" borderId="13" xfId="0" applyNumberFormat="1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8" fillId="0" borderId="10" xfId="0" applyFont="1" applyBorder="1"/>
    <xf numFmtId="0" fontId="7" fillId="0" borderId="0" xfId="0" applyFont="1"/>
    <xf numFmtId="0" fontId="4" fillId="0" borderId="18" xfId="0" applyFont="1" applyFill="1" applyBorder="1"/>
    <xf numFmtId="0" fontId="0" fillId="0" borderId="0" xfId="0" applyBorder="1"/>
    <xf numFmtId="0" fontId="8" fillId="2" borderId="10" xfId="0" applyFont="1" applyFill="1" applyBorder="1"/>
    <xf numFmtId="0" fontId="5" fillId="0" borderId="11" xfId="0" applyFont="1" applyBorder="1"/>
    <xf numFmtId="0" fontId="5" fillId="0" borderId="13" xfId="0" applyFont="1" applyBorder="1"/>
    <xf numFmtId="2" fontId="5" fillId="0" borderId="13" xfId="0" applyNumberFormat="1" applyFont="1" applyBorder="1"/>
    <xf numFmtId="0" fontId="6" fillId="3" borderId="11" xfId="0" applyFont="1" applyFill="1" applyBorder="1"/>
    <xf numFmtId="0" fontId="6" fillId="3" borderId="12" xfId="0" applyFont="1" applyFill="1" applyBorder="1"/>
    <xf numFmtId="2" fontId="6" fillId="3" borderId="13" xfId="0" applyNumberFormat="1" applyFont="1" applyFill="1" applyBorder="1"/>
    <xf numFmtId="0" fontId="6" fillId="2" borderId="11" xfId="0" applyFont="1" applyFill="1" applyBorder="1"/>
    <xf numFmtId="0" fontId="3" fillId="0" borderId="2" xfId="0" applyFont="1" applyBorder="1" applyAlignment="1"/>
    <xf numFmtId="0" fontId="3" fillId="0" borderId="2" xfId="0" applyFont="1" applyBorder="1"/>
    <xf numFmtId="164" fontId="3" fillId="0" borderId="3" xfId="0" applyNumberFormat="1" applyFont="1" applyBorder="1"/>
    <xf numFmtId="0" fontId="3" fillId="0" borderId="1" xfId="0" applyFont="1" applyBorder="1"/>
    <xf numFmtId="165" fontId="3" fillId="0" borderId="2" xfId="1" applyNumberFormat="1" applyFont="1" applyFill="1" applyBorder="1"/>
    <xf numFmtId="0" fontId="3" fillId="0" borderId="4" xfId="0" applyFont="1" applyBorder="1" applyAlignment="1"/>
    <xf numFmtId="0" fontId="3" fillId="0" borderId="21" xfId="0" applyFont="1" applyBorder="1" applyAlignment="1"/>
    <xf numFmtId="0" fontId="4" fillId="0" borderId="21" xfId="0" applyFont="1" applyBorder="1" applyAlignment="1"/>
    <xf numFmtId="166" fontId="0" fillId="0" borderId="0" xfId="0" applyNumberFormat="1" applyBorder="1"/>
    <xf numFmtId="0" fontId="7" fillId="0" borderId="0" xfId="0" applyFont="1" applyBorder="1"/>
    <xf numFmtId="0" fontId="6" fillId="0" borderId="11" xfId="0" applyFont="1" applyFill="1" applyBorder="1"/>
    <xf numFmtId="0" fontId="3" fillId="0" borderId="11" xfId="0" applyFont="1" applyFill="1" applyBorder="1"/>
    <xf numFmtId="2" fontId="5" fillId="2" borderId="13" xfId="0" applyNumberFormat="1" applyFont="1" applyFill="1" applyBorder="1"/>
    <xf numFmtId="0" fontId="5" fillId="0" borderId="13" xfId="0" applyFont="1" applyFill="1" applyBorder="1"/>
    <xf numFmtId="2" fontId="5" fillId="0" borderId="13" xfId="0" applyNumberFormat="1" applyFont="1" applyFill="1" applyBorder="1"/>
    <xf numFmtId="2" fontId="5" fillId="0" borderId="12" xfId="0" applyNumberFormat="1" applyFont="1" applyFill="1" applyBorder="1" applyAlignment="1">
      <alignment horizontal="right"/>
    </xf>
    <xf numFmtId="0" fontId="6" fillId="0" borderId="12" xfId="0" applyFont="1" applyBorder="1"/>
    <xf numFmtId="2" fontId="6" fillId="0" borderId="13" xfId="0" applyNumberFormat="1" applyFont="1" applyBorder="1"/>
    <xf numFmtId="4" fontId="3" fillId="0" borderId="22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167" fontId="5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43" fontId="4" fillId="0" borderId="0" xfId="1" applyFont="1" applyFill="1" applyBorder="1"/>
    <xf numFmtId="43" fontId="3" fillId="0" borderId="0" xfId="1" applyFont="1" applyFill="1" applyBorder="1"/>
    <xf numFmtId="43" fontId="0" fillId="0" borderId="0" xfId="1" applyFont="1"/>
    <xf numFmtId="43" fontId="0" fillId="0" borderId="0" xfId="0" applyNumberFormat="1" applyBorder="1"/>
    <xf numFmtId="0" fontId="8" fillId="0" borderId="11" xfId="0" applyFont="1" applyBorder="1" applyAlignment="1">
      <alignment horizontal="left"/>
    </xf>
    <xf numFmtId="2" fontId="5" fillId="2" borderId="12" xfId="0" applyNumberFormat="1" applyFont="1" applyFill="1" applyBorder="1"/>
    <xf numFmtId="0" fontId="4" fillId="0" borderId="0" xfId="0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8" fillId="0" borderId="0" xfId="1" applyFont="1" applyBorder="1"/>
    <xf numFmtId="168" fontId="8" fillId="0" borderId="0" xfId="1" applyNumberFormat="1" applyFont="1" applyBorder="1"/>
    <xf numFmtId="43" fontId="8" fillId="0" borderId="0" xfId="1" applyFont="1"/>
    <xf numFmtId="0" fontId="0" fillId="0" borderId="21" xfId="0" applyBorder="1"/>
    <xf numFmtId="2" fontId="4" fillId="0" borderId="13" xfId="0" applyNumberFormat="1" applyFont="1" applyBorder="1" applyAlignment="1">
      <alignment horizontal="right"/>
    </xf>
    <xf numFmtId="0" fontId="8" fillId="0" borderId="11" xfId="0" applyFont="1" applyFill="1" applyBorder="1"/>
    <xf numFmtId="0" fontId="9" fillId="0" borderId="11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43" fontId="3" fillId="4" borderId="16" xfId="1" applyFont="1" applyFill="1" applyBorder="1"/>
    <xf numFmtId="4" fontId="3" fillId="4" borderId="17" xfId="0" applyNumberFormat="1" applyFont="1" applyFill="1" applyBorder="1"/>
    <xf numFmtId="4" fontId="3" fillId="4" borderId="16" xfId="0" applyNumberFormat="1" applyFont="1" applyFill="1" applyBorder="1"/>
    <xf numFmtId="0" fontId="10" fillId="0" borderId="0" xfId="0" applyFont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170" fontId="0" fillId="0" borderId="0" xfId="1" applyNumberFormat="1" applyFont="1"/>
    <xf numFmtId="0" fontId="13" fillId="5" borderId="0" xfId="0" applyFont="1" applyFill="1"/>
    <xf numFmtId="43" fontId="13" fillId="5" borderId="0" xfId="0" applyNumberFormat="1" applyFont="1" applyFill="1"/>
    <xf numFmtId="0" fontId="4" fillId="0" borderId="10" xfId="0" applyFont="1" applyFill="1" applyBorder="1"/>
    <xf numFmtId="0" fontId="6" fillId="0" borderId="12" xfId="0" applyFont="1" applyFill="1" applyBorder="1"/>
    <xf numFmtId="2" fontId="6" fillId="0" borderId="12" xfId="0" applyNumberFormat="1" applyFont="1" applyFill="1" applyBorder="1"/>
    <xf numFmtId="2" fontId="6" fillId="0" borderId="13" xfId="0" applyNumberFormat="1" applyFont="1" applyFill="1" applyBorder="1"/>
    <xf numFmtId="43" fontId="3" fillId="4" borderId="16" xfId="1" applyNumberFormat="1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4" fontId="11" fillId="0" borderId="0" xfId="0" applyNumberFormat="1" applyFont="1" applyFill="1" applyBorder="1"/>
    <xf numFmtId="2" fontId="12" fillId="0" borderId="0" xfId="0" applyNumberFormat="1" applyFont="1" applyFill="1" applyBorder="1"/>
    <xf numFmtId="43" fontId="12" fillId="0" borderId="0" xfId="1" applyFont="1" applyFill="1" applyBorder="1"/>
    <xf numFmtId="2" fontId="0" fillId="0" borderId="0" xfId="0" applyNumberFormat="1"/>
    <xf numFmtId="169" fontId="0" fillId="0" borderId="0" xfId="0" applyNumberFormat="1"/>
    <xf numFmtId="0" fontId="14" fillId="5" borderId="0" xfId="0" applyFont="1" applyFill="1"/>
    <xf numFmtId="170" fontId="14" fillId="5" borderId="0" xfId="0" applyNumberFormat="1" applyFont="1" applyFill="1"/>
    <xf numFmtId="170" fontId="14" fillId="6" borderId="0" xfId="0" applyNumberFormat="1" applyFont="1" applyFill="1"/>
    <xf numFmtId="0" fontId="5" fillId="2" borderId="11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2" borderId="12" xfId="0" applyFont="1" applyFill="1" applyBorder="1" applyAlignment="1">
      <alignment vertical="top"/>
    </xf>
    <xf numFmtId="167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2" fontId="4" fillId="0" borderId="12" xfId="0" applyNumberFormat="1" applyFont="1" applyFill="1" applyBorder="1"/>
    <xf numFmtId="169" fontId="5" fillId="2" borderId="12" xfId="0" applyNumberFormat="1" applyFont="1" applyFill="1" applyBorder="1" applyAlignment="1">
      <alignment vertical="center"/>
    </xf>
    <xf numFmtId="170" fontId="3" fillId="4" borderId="16" xfId="1" applyNumberFormat="1" applyFont="1" applyFill="1" applyBorder="1"/>
    <xf numFmtId="3" fontId="3" fillId="4" borderId="17" xfId="0" applyNumberFormat="1" applyFont="1" applyFill="1" applyBorder="1"/>
    <xf numFmtId="3" fontId="3" fillId="4" borderId="16" xfId="0" applyNumberFormat="1" applyFont="1" applyFill="1" applyBorder="1"/>
    <xf numFmtId="0" fontId="2" fillId="0" borderId="23" xfId="0" applyFont="1" applyBorder="1"/>
    <xf numFmtId="0" fontId="0" fillId="0" borderId="23" xfId="0" applyBorder="1"/>
    <xf numFmtId="0" fontId="0" fillId="0" borderId="23" xfId="0" applyFill="1" applyBorder="1"/>
    <xf numFmtId="43" fontId="0" fillId="0" borderId="23" xfId="1" applyFont="1" applyBorder="1" applyAlignment="1">
      <alignment horizontal="center"/>
    </xf>
    <xf numFmtId="43" fontId="0" fillId="0" borderId="23" xfId="1" applyFont="1" applyBorder="1"/>
    <xf numFmtId="0" fontId="0" fillId="0" borderId="0" xfId="0" applyAlignment="1">
      <alignment horizontal="center"/>
    </xf>
    <xf numFmtId="43" fontId="0" fillId="0" borderId="23" xfId="1" applyFont="1" applyFill="1" applyBorder="1"/>
    <xf numFmtId="0" fontId="0" fillId="0" borderId="0" xfId="0" applyFont="1"/>
    <xf numFmtId="17" fontId="0" fillId="0" borderId="23" xfId="0" applyNumberFormat="1" applyBorder="1"/>
    <xf numFmtId="170" fontId="0" fillId="0" borderId="23" xfId="1" applyNumberFormat="1" applyFont="1" applyBorder="1"/>
    <xf numFmtId="164" fontId="3" fillId="0" borderId="2" xfId="0" applyNumberFormat="1" applyFont="1" applyBorder="1"/>
    <xf numFmtId="0" fontId="9" fillId="0" borderId="21" xfId="0" applyFont="1" applyBorder="1" applyAlignment="1">
      <alignment horizontal="center" wrapText="1"/>
    </xf>
    <xf numFmtId="0" fontId="7" fillId="0" borderId="21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0" fillId="0" borderId="25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'World Trade Market'!$D$56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'World Trade Market'!$C$57:$C$69</c:f>
              <c:strCache>
                <c:ptCount val="13"/>
                <c:pt idx="0">
                  <c:v>Novemba 2016</c:v>
                </c:pt>
                <c:pt idx="1">
                  <c:v>Disemba 2016</c:v>
                </c:pt>
                <c:pt idx="2">
                  <c:v>Januari 2017</c:v>
                </c:pt>
                <c:pt idx="3">
                  <c:v>Febrari 2017</c:v>
                </c:pt>
                <c:pt idx="4">
                  <c:v>Machi 2017</c:v>
                </c:pt>
                <c:pt idx="5">
                  <c:v>April,2017</c:v>
                </c:pt>
                <c:pt idx="6">
                  <c:v>Mei 2017</c:v>
                </c:pt>
                <c:pt idx="7">
                  <c:v>Juni,2017</c:v>
                </c:pt>
                <c:pt idx="8">
                  <c:v>Julai,2017</c:v>
                </c:pt>
                <c:pt idx="9">
                  <c:v>Ogasti 2017</c:v>
                </c:pt>
                <c:pt idx="10">
                  <c:v>Septemba 2017</c:v>
                </c:pt>
                <c:pt idx="11">
                  <c:v>Oktoba 2017</c:v>
                </c:pt>
                <c:pt idx="12">
                  <c:v>Novemba 2017</c:v>
                </c:pt>
              </c:strCache>
            </c:strRef>
          </c:cat>
          <c:val>
            <c:numRef>
              <c:f>'World Trade Market'!$D$57:$D$69</c:f>
              <c:numCache>
                <c:formatCode>_(* #,##0.00_);_(* \(#,##0.00\);_(* "-"??_);_(@_)</c:formatCode>
                <c:ptCount val="13"/>
                <c:pt idx="0">
                  <c:v>1925</c:v>
                </c:pt>
                <c:pt idx="1">
                  <c:v>1955</c:v>
                </c:pt>
                <c:pt idx="2">
                  <c:v>1955</c:v>
                </c:pt>
                <c:pt idx="3">
                  <c:v>1995</c:v>
                </c:pt>
                <c:pt idx="4">
                  <c:v>2095</c:v>
                </c:pt>
                <c:pt idx="5">
                  <c:v>2115</c:v>
                </c:pt>
                <c:pt idx="6">
                  <c:v>2075</c:v>
                </c:pt>
                <c:pt idx="7">
                  <c:v>2110</c:v>
                </c:pt>
                <c:pt idx="8">
                  <c:v>2035</c:v>
                </c:pt>
                <c:pt idx="9">
                  <c:v>2000</c:v>
                </c:pt>
                <c:pt idx="10">
                  <c:v>2095.41</c:v>
                </c:pt>
                <c:pt idx="11">
                  <c:v>2145</c:v>
                </c:pt>
                <c:pt idx="12" formatCode="_(* #,##0_);_(* \(#,##0\);_(* &quot;-&quot;??_);_(@_)">
                  <c:v>2130.4445500000002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'World Trade Market'!$E$56</c:f>
              <c:strCache>
                <c:ptCount val="1"/>
                <c:pt idx="0">
                  <c:v>DIZELI</c:v>
                </c:pt>
              </c:strCache>
            </c:strRef>
          </c:tx>
          <c:cat>
            <c:strRef>
              <c:f>'World Trade Market'!$C$57:$C$69</c:f>
              <c:strCache>
                <c:ptCount val="13"/>
                <c:pt idx="0">
                  <c:v>Novemba 2016</c:v>
                </c:pt>
                <c:pt idx="1">
                  <c:v>Disemba 2016</c:v>
                </c:pt>
                <c:pt idx="2">
                  <c:v>Januari 2017</c:v>
                </c:pt>
                <c:pt idx="3">
                  <c:v>Febrari 2017</c:v>
                </c:pt>
                <c:pt idx="4">
                  <c:v>Machi 2017</c:v>
                </c:pt>
                <c:pt idx="5">
                  <c:v>April,2017</c:v>
                </c:pt>
                <c:pt idx="6">
                  <c:v>Mei 2017</c:v>
                </c:pt>
                <c:pt idx="7">
                  <c:v>Juni,2017</c:v>
                </c:pt>
                <c:pt idx="8">
                  <c:v>Julai,2017</c:v>
                </c:pt>
                <c:pt idx="9">
                  <c:v>Ogasti 2017</c:v>
                </c:pt>
                <c:pt idx="10">
                  <c:v>Septemba 2017</c:v>
                </c:pt>
                <c:pt idx="11">
                  <c:v>Oktoba 2017</c:v>
                </c:pt>
                <c:pt idx="12">
                  <c:v>Novemba 2017</c:v>
                </c:pt>
              </c:strCache>
            </c:strRef>
          </c:cat>
          <c:val>
            <c:numRef>
              <c:f>'World Trade Market'!$E$57:$E$69</c:f>
              <c:numCache>
                <c:formatCode>_(* #,##0.00_);_(* \(#,##0.00\);_(* "-"??_);_(@_)</c:formatCode>
                <c:ptCount val="13"/>
                <c:pt idx="0">
                  <c:v>1865</c:v>
                </c:pt>
                <c:pt idx="1">
                  <c:v>1940</c:v>
                </c:pt>
                <c:pt idx="2">
                  <c:v>1875</c:v>
                </c:pt>
                <c:pt idx="3">
                  <c:v>1885</c:v>
                </c:pt>
                <c:pt idx="4">
                  <c:v>2035</c:v>
                </c:pt>
                <c:pt idx="5">
                  <c:v>2060</c:v>
                </c:pt>
                <c:pt idx="6">
                  <c:v>1980</c:v>
                </c:pt>
                <c:pt idx="7">
                  <c:v>2025</c:v>
                </c:pt>
                <c:pt idx="8">
                  <c:v>1975</c:v>
                </c:pt>
                <c:pt idx="9">
                  <c:v>1930</c:v>
                </c:pt>
                <c:pt idx="10">
                  <c:v>2019.35</c:v>
                </c:pt>
                <c:pt idx="11">
                  <c:v>2090</c:v>
                </c:pt>
                <c:pt idx="12" formatCode="_(* #,##0_);_(* \(#,##0\);_(* &quot;-&quot;??_);_(@_)">
                  <c:v>2280.3559799999998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'World Trade Market'!$F$56</c:f>
              <c:strCache>
                <c:ptCount val="1"/>
                <c:pt idx="0">
                  <c:v>KEROSENE</c:v>
                </c:pt>
              </c:strCache>
            </c:strRef>
          </c:tx>
          <c:cat>
            <c:strRef>
              <c:f>'World Trade Market'!$C$57:$C$69</c:f>
              <c:strCache>
                <c:ptCount val="13"/>
                <c:pt idx="0">
                  <c:v>Novemba 2016</c:v>
                </c:pt>
                <c:pt idx="1">
                  <c:v>Disemba 2016</c:v>
                </c:pt>
                <c:pt idx="2">
                  <c:v>Januari 2017</c:v>
                </c:pt>
                <c:pt idx="3">
                  <c:v>Febrari 2017</c:v>
                </c:pt>
                <c:pt idx="4">
                  <c:v>Machi 2017</c:v>
                </c:pt>
                <c:pt idx="5">
                  <c:v>April,2017</c:v>
                </c:pt>
                <c:pt idx="6">
                  <c:v>Mei 2017</c:v>
                </c:pt>
                <c:pt idx="7">
                  <c:v>Juni,2017</c:v>
                </c:pt>
                <c:pt idx="8">
                  <c:v>Julai,2017</c:v>
                </c:pt>
                <c:pt idx="9">
                  <c:v>Ogasti 2017</c:v>
                </c:pt>
                <c:pt idx="10">
                  <c:v>Septemba 2017</c:v>
                </c:pt>
                <c:pt idx="11">
                  <c:v>Oktoba 2017</c:v>
                </c:pt>
                <c:pt idx="12">
                  <c:v>Novemba 2017</c:v>
                </c:pt>
              </c:strCache>
            </c:strRef>
          </c:cat>
          <c:val>
            <c:numRef>
              <c:f>'World Trade Market'!$F$57:$F$69</c:f>
              <c:numCache>
                <c:formatCode>_(* #,##0.00_);_(* \(#,##0.00\);_(* "-"??_);_(@_)</c:formatCode>
                <c:ptCount val="13"/>
                <c:pt idx="0">
                  <c:v>1290</c:v>
                </c:pt>
                <c:pt idx="1">
                  <c:v>1365</c:v>
                </c:pt>
                <c:pt idx="2">
                  <c:v>1330</c:v>
                </c:pt>
                <c:pt idx="3">
                  <c:v>1475</c:v>
                </c:pt>
                <c:pt idx="4">
                  <c:v>1475</c:v>
                </c:pt>
                <c:pt idx="5">
                  <c:v>1475</c:v>
                </c:pt>
                <c:pt idx="6">
                  <c:v>1460</c:v>
                </c:pt>
                <c:pt idx="7">
                  <c:v>1440</c:v>
                </c:pt>
                <c:pt idx="8">
                  <c:v>1385</c:v>
                </c:pt>
                <c:pt idx="9">
                  <c:v>1408</c:v>
                </c:pt>
                <c:pt idx="10">
                  <c:v>1442.65</c:v>
                </c:pt>
                <c:pt idx="11">
                  <c:v>1514</c:v>
                </c:pt>
                <c:pt idx="12" formatCode="_(* #,##0_);_(* \(#,##0\);_(* &quot;-&quot;??_);_(@_)">
                  <c:v>1538.6259200000002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02208"/>
        <c:axId val="182303744"/>
      </c:lineChart>
      <c:catAx>
        <c:axId val="18230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303744"/>
        <c:crosses val="autoZero"/>
        <c:auto val="1"/>
        <c:lblAlgn val="ctr"/>
        <c:lblOffset val="100"/>
        <c:noMultiLvlLbl val="0"/>
      </c:catAx>
      <c:valAx>
        <c:axId val="1823037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82302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'World Trade Market'!$D$6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'World Trade Market'!$C$7:$C$19</c:f>
              <c:strCache>
                <c:ptCount val="13"/>
                <c:pt idx="0">
                  <c:v>Oktoba 2016</c:v>
                </c:pt>
                <c:pt idx="1">
                  <c:v>Novemba 2016</c:v>
                </c:pt>
                <c:pt idx="2">
                  <c:v>Disemba 2016</c:v>
                </c:pt>
                <c:pt idx="3">
                  <c:v>Januari,2017</c:v>
                </c:pt>
                <c:pt idx="4">
                  <c:v>Februari 2017</c:v>
                </c:pt>
                <c:pt idx="5">
                  <c:v>Machi 2017</c:v>
                </c:pt>
                <c:pt idx="6">
                  <c:v>Aprili,2017</c:v>
                </c:pt>
                <c:pt idx="7">
                  <c:v>Mei,2017</c:v>
                </c:pt>
                <c:pt idx="8">
                  <c:v>Juni 2017</c:v>
                </c:pt>
                <c:pt idx="9">
                  <c:v>Julai 2017</c:v>
                </c:pt>
                <c:pt idx="10">
                  <c:v>Ogasti 2017</c:v>
                </c:pt>
                <c:pt idx="11">
                  <c:v>Septemba 2017</c:v>
                </c:pt>
                <c:pt idx="12">
                  <c:v>Oktoba 2017</c:v>
                </c:pt>
              </c:strCache>
            </c:strRef>
          </c:cat>
          <c:val>
            <c:numRef>
              <c:f>'World Trade Market'!$D$7:$D$19</c:f>
              <c:numCache>
                <c:formatCode>General</c:formatCode>
                <c:ptCount val="13"/>
                <c:pt idx="0">
                  <c:v>511.55</c:v>
                </c:pt>
                <c:pt idx="1">
                  <c:v>471.35</c:v>
                </c:pt>
                <c:pt idx="2">
                  <c:v>432.08</c:v>
                </c:pt>
                <c:pt idx="3">
                  <c:v>553.41999999999996</c:v>
                </c:pt>
                <c:pt idx="4">
                  <c:v>561.35</c:v>
                </c:pt>
                <c:pt idx="5">
                  <c:v>517.72</c:v>
                </c:pt>
                <c:pt idx="6" formatCode="_(* #,##0.00_);_(* \(#,##0.00\);_(* &quot;-&quot;??_);_(@_)">
                  <c:v>555.97</c:v>
                </c:pt>
                <c:pt idx="7">
                  <c:v>520.58000000000004</c:v>
                </c:pt>
                <c:pt idx="8">
                  <c:v>486.51</c:v>
                </c:pt>
                <c:pt idx="9">
                  <c:v>477.37</c:v>
                </c:pt>
                <c:pt idx="10">
                  <c:v>548.54999999999995</c:v>
                </c:pt>
                <c:pt idx="11">
                  <c:v>575.01</c:v>
                </c:pt>
                <c:pt idx="12">
                  <c:v>560.49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'World Trade Market'!$E$6</c:f>
              <c:strCache>
                <c:ptCount val="1"/>
                <c:pt idx="0">
                  <c:v>DIZELI</c:v>
                </c:pt>
              </c:strCache>
            </c:strRef>
          </c:tx>
          <c:cat>
            <c:strRef>
              <c:f>'World Trade Market'!$C$7:$C$19</c:f>
              <c:strCache>
                <c:ptCount val="13"/>
                <c:pt idx="0">
                  <c:v>Oktoba 2016</c:v>
                </c:pt>
                <c:pt idx="1">
                  <c:v>Novemba 2016</c:v>
                </c:pt>
                <c:pt idx="2">
                  <c:v>Disemba 2016</c:v>
                </c:pt>
                <c:pt idx="3">
                  <c:v>Januari,2017</c:v>
                </c:pt>
                <c:pt idx="4">
                  <c:v>Februari 2017</c:v>
                </c:pt>
                <c:pt idx="5">
                  <c:v>Machi 2017</c:v>
                </c:pt>
                <c:pt idx="6">
                  <c:v>Aprili,2017</c:v>
                </c:pt>
                <c:pt idx="7">
                  <c:v>Mei,2017</c:v>
                </c:pt>
                <c:pt idx="8">
                  <c:v>Juni 2017</c:v>
                </c:pt>
                <c:pt idx="9">
                  <c:v>Julai 2017</c:v>
                </c:pt>
                <c:pt idx="10">
                  <c:v>Ogasti 2017</c:v>
                </c:pt>
                <c:pt idx="11">
                  <c:v>Septemba 2017</c:v>
                </c:pt>
                <c:pt idx="12">
                  <c:v>Oktoba 2017</c:v>
                </c:pt>
              </c:strCache>
            </c:strRef>
          </c:cat>
          <c:val>
            <c:numRef>
              <c:f>'World Trade Market'!$E$7:$E$19</c:f>
              <c:numCache>
                <c:formatCode>General</c:formatCode>
                <c:ptCount val="13"/>
                <c:pt idx="0">
                  <c:v>463.74</c:v>
                </c:pt>
                <c:pt idx="1">
                  <c:v>415.03</c:v>
                </c:pt>
                <c:pt idx="2">
                  <c:v>488.75299999999999</c:v>
                </c:pt>
                <c:pt idx="3">
                  <c:v>473.93</c:v>
                </c:pt>
                <c:pt idx="4">
                  <c:v>502.13</c:v>
                </c:pt>
                <c:pt idx="5">
                  <c:v>469.36</c:v>
                </c:pt>
                <c:pt idx="6" formatCode="_(* #,##0.00_);_(* \(#,##0.00\);_(* &quot;-&quot;??_);_(@_)">
                  <c:v>485.41</c:v>
                </c:pt>
                <c:pt idx="7">
                  <c:v>459.72</c:v>
                </c:pt>
                <c:pt idx="8">
                  <c:v>434.5</c:v>
                </c:pt>
                <c:pt idx="9">
                  <c:v>548.54999999999995</c:v>
                </c:pt>
                <c:pt idx="10">
                  <c:v>477.37</c:v>
                </c:pt>
                <c:pt idx="11">
                  <c:v>513.12</c:v>
                </c:pt>
                <c:pt idx="12">
                  <c:v>575.85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'World Trade Market'!$F$6</c:f>
              <c:strCache>
                <c:ptCount val="1"/>
                <c:pt idx="0">
                  <c:v>KEROSENE</c:v>
                </c:pt>
              </c:strCache>
            </c:strRef>
          </c:tx>
          <c:cat>
            <c:strRef>
              <c:f>'World Trade Market'!$C$7:$C$19</c:f>
              <c:strCache>
                <c:ptCount val="13"/>
                <c:pt idx="0">
                  <c:v>Oktoba 2016</c:v>
                </c:pt>
                <c:pt idx="1">
                  <c:v>Novemba 2016</c:v>
                </c:pt>
                <c:pt idx="2">
                  <c:v>Disemba 2016</c:v>
                </c:pt>
                <c:pt idx="3">
                  <c:v>Januari,2017</c:v>
                </c:pt>
                <c:pt idx="4">
                  <c:v>Februari 2017</c:v>
                </c:pt>
                <c:pt idx="5">
                  <c:v>Machi 2017</c:v>
                </c:pt>
                <c:pt idx="6">
                  <c:v>Aprili,2017</c:v>
                </c:pt>
                <c:pt idx="7">
                  <c:v>Mei,2017</c:v>
                </c:pt>
                <c:pt idx="8">
                  <c:v>Juni 2017</c:v>
                </c:pt>
                <c:pt idx="9">
                  <c:v>Julai 2017</c:v>
                </c:pt>
                <c:pt idx="10">
                  <c:v>Ogasti 2017</c:v>
                </c:pt>
                <c:pt idx="11">
                  <c:v>Septemba 2017</c:v>
                </c:pt>
                <c:pt idx="12">
                  <c:v>Oktoba 2017</c:v>
                </c:pt>
              </c:strCache>
            </c:strRef>
          </c:cat>
          <c:val>
            <c:numRef>
              <c:f>'World Trade Market'!$F$7:$F$19</c:f>
              <c:numCache>
                <c:formatCode>General</c:formatCode>
                <c:ptCount val="13"/>
                <c:pt idx="0">
                  <c:v>446.3</c:v>
                </c:pt>
                <c:pt idx="1">
                  <c:v>442.31</c:v>
                </c:pt>
                <c:pt idx="2">
                  <c:v>501.04</c:v>
                </c:pt>
                <c:pt idx="3">
                  <c:v>508.72</c:v>
                </c:pt>
                <c:pt idx="4">
                  <c:v>511.88</c:v>
                </c:pt>
                <c:pt idx="5">
                  <c:v>476.72</c:v>
                </c:pt>
                <c:pt idx="6" formatCode="_(* #,##0.00_);_(* \(#,##0.00\);_(* &quot;-&quot;??_);_(@_)">
                  <c:v>493.85</c:v>
                </c:pt>
                <c:pt idx="7">
                  <c:v>469.53</c:v>
                </c:pt>
                <c:pt idx="8">
                  <c:v>439.75</c:v>
                </c:pt>
                <c:pt idx="9">
                  <c:v>485.84</c:v>
                </c:pt>
                <c:pt idx="10">
                  <c:v>485.84</c:v>
                </c:pt>
                <c:pt idx="11">
                  <c:v>524.16</c:v>
                </c:pt>
                <c:pt idx="12">
                  <c:v>527.41999999999996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04160"/>
        <c:axId val="182605696"/>
      </c:lineChart>
      <c:catAx>
        <c:axId val="18260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605696"/>
        <c:crosses val="autoZero"/>
        <c:auto val="1"/>
        <c:lblAlgn val="ctr"/>
        <c:lblOffset val="100"/>
        <c:noMultiLvlLbl val="0"/>
      </c:catAx>
      <c:valAx>
        <c:axId val="18260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6041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71</xdr:row>
      <xdr:rowOff>76200</xdr:rowOff>
    </xdr:from>
    <xdr:to>
      <xdr:col>7</xdr:col>
      <xdr:colOff>304800</xdr:colOff>
      <xdr:row>88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20</xdr:row>
      <xdr:rowOff>171450</xdr:rowOff>
    </xdr:from>
    <xdr:to>
      <xdr:col>7</xdr:col>
      <xdr:colOff>400050</xdr:colOff>
      <xdr:row>38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tabSelected="1" workbookViewId="0">
      <selection activeCell="J63" sqref="J63"/>
    </sheetView>
  </sheetViews>
  <sheetFormatPr defaultRowHeight="15" x14ac:dyDescent="0.25"/>
  <cols>
    <col min="2" max="2" width="10.28515625" customWidth="1"/>
    <col min="3" max="3" width="14.5703125" customWidth="1"/>
    <col min="4" max="5" width="9.5703125" bestFit="1" customWidth="1"/>
    <col min="6" max="6" width="10" customWidth="1"/>
  </cols>
  <sheetData>
    <row r="1" spans="2:6" x14ac:dyDescent="0.25">
      <c r="E1" t="s">
        <v>75</v>
      </c>
    </row>
    <row r="3" spans="2:6" x14ac:dyDescent="0.25">
      <c r="B3" t="s">
        <v>76</v>
      </c>
    </row>
    <row r="4" spans="2:6" x14ac:dyDescent="0.25">
      <c r="D4" t="s">
        <v>105</v>
      </c>
    </row>
    <row r="6" spans="2:6" x14ac:dyDescent="0.25">
      <c r="C6" s="154" t="s">
        <v>77</v>
      </c>
      <c r="D6" s="154" t="s">
        <v>78</v>
      </c>
      <c r="E6" s="154" t="s">
        <v>79</v>
      </c>
      <c r="F6" s="154" t="s">
        <v>80</v>
      </c>
    </row>
    <row r="7" spans="2:6" x14ac:dyDescent="0.25">
      <c r="C7" s="156" t="s">
        <v>81</v>
      </c>
      <c r="D7" s="156">
        <v>511.55</v>
      </c>
      <c r="E7" s="156">
        <v>463.74</v>
      </c>
      <c r="F7" s="156">
        <v>446.3</v>
      </c>
    </row>
    <row r="8" spans="2:6" x14ac:dyDescent="0.25">
      <c r="C8" s="156" t="s">
        <v>82</v>
      </c>
      <c r="D8" s="156">
        <v>471.35</v>
      </c>
      <c r="E8" s="156">
        <v>415.03</v>
      </c>
      <c r="F8" s="155">
        <v>442.31</v>
      </c>
    </row>
    <row r="9" spans="2:6" x14ac:dyDescent="0.25">
      <c r="C9" s="156" t="s">
        <v>83</v>
      </c>
      <c r="D9" s="156">
        <v>432.08</v>
      </c>
      <c r="E9" s="156">
        <v>488.75299999999999</v>
      </c>
      <c r="F9" s="156">
        <v>501.04</v>
      </c>
    </row>
    <row r="10" spans="2:6" x14ac:dyDescent="0.25">
      <c r="C10" s="156" t="s">
        <v>84</v>
      </c>
      <c r="D10" s="156">
        <v>553.41999999999996</v>
      </c>
      <c r="E10" s="156">
        <v>473.93</v>
      </c>
      <c r="F10" s="156">
        <v>508.72</v>
      </c>
    </row>
    <row r="11" spans="2:6" x14ac:dyDescent="0.25">
      <c r="C11" s="155" t="s">
        <v>85</v>
      </c>
      <c r="D11" s="155">
        <v>561.35</v>
      </c>
      <c r="E11" s="155">
        <v>502.13</v>
      </c>
      <c r="F11" s="155">
        <v>511.88</v>
      </c>
    </row>
    <row r="12" spans="2:6" x14ac:dyDescent="0.25">
      <c r="C12" s="155" t="s">
        <v>86</v>
      </c>
      <c r="D12" s="155">
        <v>517.72</v>
      </c>
      <c r="E12" s="155">
        <v>469.36</v>
      </c>
      <c r="F12" s="155">
        <v>476.72</v>
      </c>
    </row>
    <row r="13" spans="2:6" x14ac:dyDescent="0.25">
      <c r="C13" s="155" t="s">
        <v>87</v>
      </c>
      <c r="D13" s="157">
        <v>555.97</v>
      </c>
      <c r="E13" s="158">
        <v>485.41</v>
      </c>
      <c r="F13" s="158">
        <v>493.85</v>
      </c>
    </row>
    <row r="14" spans="2:6" x14ac:dyDescent="0.25">
      <c r="C14" s="155" t="s">
        <v>88</v>
      </c>
      <c r="D14" s="155">
        <v>520.58000000000004</v>
      </c>
      <c r="E14" s="155">
        <v>459.72</v>
      </c>
      <c r="F14" s="155">
        <v>469.53</v>
      </c>
    </row>
    <row r="15" spans="2:6" x14ac:dyDescent="0.25">
      <c r="C15" s="155" t="s">
        <v>89</v>
      </c>
      <c r="D15" s="155">
        <v>486.51</v>
      </c>
      <c r="E15" s="155">
        <v>434.5</v>
      </c>
      <c r="F15" s="155">
        <v>439.75</v>
      </c>
    </row>
    <row r="16" spans="2:6" x14ac:dyDescent="0.25">
      <c r="C16" s="155" t="s">
        <v>90</v>
      </c>
      <c r="D16" s="155">
        <v>477.37</v>
      </c>
      <c r="E16" s="155">
        <v>548.54999999999995</v>
      </c>
      <c r="F16" s="155">
        <v>485.84</v>
      </c>
    </row>
    <row r="17" spans="3:6" x14ac:dyDescent="0.25">
      <c r="C17" s="156" t="s">
        <v>99</v>
      </c>
      <c r="D17" s="155">
        <v>548.54999999999995</v>
      </c>
      <c r="E17" s="155">
        <v>477.37</v>
      </c>
      <c r="F17" s="155">
        <v>485.84</v>
      </c>
    </row>
    <row r="18" spans="3:6" x14ac:dyDescent="0.25">
      <c r="C18" s="162" t="s">
        <v>100</v>
      </c>
      <c r="D18" s="155">
        <v>575.01</v>
      </c>
      <c r="E18" s="155">
        <v>513.12</v>
      </c>
      <c r="F18" s="155">
        <v>524.16</v>
      </c>
    </row>
    <row r="19" spans="3:6" x14ac:dyDescent="0.25">
      <c r="C19" s="156" t="s">
        <v>102</v>
      </c>
      <c r="D19" s="155">
        <v>560.49</v>
      </c>
      <c r="E19" s="155">
        <v>575.85</v>
      </c>
      <c r="F19" s="155">
        <v>527.41999999999996</v>
      </c>
    </row>
    <row r="20" spans="3:6" x14ac:dyDescent="0.25">
      <c r="C20" s="58"/>
      <c r="D20" s="58"/>
      <c r="E20" s="58"/>
      <c r="F20" s="58"/>
    </row>
    <row r="21" spans="3:6" x14ac:dyDescent="0.25">
      <c r="C21" s="58"/>
      <c r="D21" s="58"/>
      <c r="E21" s="58"/>
      <c r="F21" s="58"/>
    </row>
    <row r="22" spans="3:6" x14ac:dyDescent="0.25">
      <c r="C22" s="58"/>
      <c r="D22" s="58"/>
      <c r="E22" s="58"/>
      <c r="F22" s="58"/>
    </row>
    <row r="23" spans="3:6" x14ac:dyDescent="0.25">
      <c r="C23" s="58"/>
      <c r="D23" s="58"/>
      <c r="E23" s="58"/>
      <c r="F23" s="58"/>
    </row>
    <row r="24" spans="3:6" x14ac:dyDescent="0.25">
      <c r="C24" s="58"/>
      <c r="D24" s="58"/>
      <c r="E24" s="58"/>
      <c r="F24" s="58"/>
    </row>
    <row r="25" spans="3:6" x14ac:dyDescent="0.25">
      <c r="C25" s="58"/>
      <c r="D25" s="58"/>
      <c r="E25" s="58"/>
      <c r="F25" s="58"/>
    </row>
    <row r="26" spans="3:6" x14ac:dyDescent="0.25">
      <c r="C26" s="58"/>
      <c r="D26" s="58"/>
      <c r="E26" s="58"/>
      <c r="F26" s="58"/>
    </row>
    <row r="27" spans="3:6" x14ac:dyDescent="0.25">
      <c r="C27" s="58"/>
      <c r="D27" s="58"/>
      <c r="E27" s="58"/>
      <c r="F27" s="58"/>
    </row>
    <row r="28" spans="3:6" x14ac:dyDescent="0.25">
      <c r="C28" s="58"/>
      <c r="D28" s="58"/>
      <c r="E28" s="58"/>
      <c r="F28" s="58"/>
    </row>
    <row r="29" spans="3:6" x14ac:dyDescent="0.25">
      <c r="C29" s="58"/>
      <c r="D29" s="58"/>
      <c r="E29" s="58"/>
      <c r="F29" s="58"/>
    </row>
    <row r="30" spans="3:6" x14ac:dyDescent="0.25">
      <c r="C30" s="58"/>
      <c r="D30" s="58"/>
      <c r="E30" s="58"/>
      <c r="F30" s="58"/>
    </row>
    <row r="31" spans="3:6" x14ac:dyDescent="0.25">
      <c r="C31" s="58"/>
      <c r="D31" s="58"/>
      <c r="E31" s="58"/>
      <c r="F31" s="58"/>
    </row>
    <row r="32" spans="3:6" x14ac:dyDescent="0.25">
      <c r="C32" s="58"/>
      <c r="D32" s="58"/>
      <c r="E32" s="58"/>
      <c r="F32" s="58"/>
    </row>
    <row r="33" spans="3:6" x14ac:dyDescent="0.25">
      <c r="C33" s="58"/>
      <c r="D33" s="58"/>
      <c r="E33" s="58"/>
      <c r="F33" s="58"/>
    </row>
    <row r="34" spans="3:6" x14ac:dyDescent="0.25">
      <c r="C34" s="58"/>
      <c r="D34" s="58"/>
      <c r="E34" s="58"/>
      <c r="F34" s="58"/>
    </row>
    <row r="35" spans="3:6" x14ac:dyDescent="0.25">
      <c r="C35" s="58"/>
      <c r="D35" s="58"/>
      <c r="E35" s="58"/>
      <c r="F35" s="58"/>
    </row>
    <row r="36" spans="3:6" x14ac:dyDescent="0.25">
      <c r="C36" s="58"/>
      <c r="D36" s="58"/>
      <c r="E36" s="58"/>
      <c r="F36" s="58"/>
    </row>
    <row r="37" spans="3:6" x14ac:dyDescent="0.25">
      <c r="C37" s="58"/>
      <c r="D37" s="58"/>
      <c r="E37" s="58"/>
      <c r="F37" s="58"/>
    </row>
    <row r="38" spans="3:6" x14ac:dyDescent="0.25">
      <c r="C38" s="58"/>
      <c r="D38" s="58"/>
      <c r="E38" s="58"/>
      <c r="F38" s="58"/>
    </row>
    <row r="39" spans="3:6" x14ac:dyDescent="0.25">
      <c r="C39" s="58"/>
      <c r="D39" s="58"/>
      <c r="E39" s="58"/>
      <c r="F39" s="58"/>
    </row>
    <row r="40" spans="3:6" x14ac:dyDescent="0.25">
      <c r="C40" s="58"/>
      <c r="D40" s="58"/>
      <c r="E40" s="58"/>
      <c r="F40" s="58"/>
    </row>
    <row r="41" spans="3:6" x14ac:dyDescent="0.25">
      <c r="C41" s="58"/>
      <c r="D41" s="58"/>
      <c r="E41" s="58"/>
      <c r="F41" s="58"/>
    </row>
    <row r="42" spans="3:6" x14ac:dyDescent="0.25">
      <c r="C42" s="58"/>
      <c r="D42" s="58"/>
      <c r="E42" s="58"/>
      <c r="F42" s="58"/>
    </row>
    <row r="43" spans="3:6" x14ac:dyDescent="0.25">
      <c r="C43" s="58"/>
      <c r="D43" s="58"/>
      <c r="E43" s="58"/>
      <c r="F43" s="58"/>
    </row>
    <row r="44" spans="3:6" x14ac:dyDescent="0.25">
      <c r="C44" s="58"/>
      <c r="D44" s="58"/>
      <c r="E44" s="58"/>
      <c r="F44" s="58"/>
    </row>
    <row r="45" spans="3:6" x14ac:dyDescent="0.25">
      <c r="C45" s="58"/>
      <c r="D45" s="58"/>
      <c r="E45" s="58"/>
      <c r="F45" s="58"/>
    </row>
    <row r="46" spans="3:6" x14ac:dyDescent="0.25">
      <c r="C46" s="58"/>
      <c r="D46" s="58"/>
      <c r="E46" s="58"/>
      <c r="F46" s="58"/>
    </row>
    <row r="47" spans="3:6" x14ac:dyDescent="0.25">
      <c r="C47" s="58"/>
      <c r="D47" s="58"/>
      <c r="E47" s="58"/>
      <c r="F47" s="58"/>
    </row>
    <row r="50" spans="2:6" x14ac:dyDescent="0.25">
      <c r="D50" s="159">
        <v>1</v>
      </c>
    </row>
    <row r="52" spans="2:6" x14ac:dyDescent="0.25">
      <c r="D52" t="s">
        <v>91</v>
      </c>
    </row>
    <row r="53" spans="2:6" x14ac:dyDescent="0.25">
      <c r="B53" t="s">
        <v>92</v>
      </c>
    </row>
    <row r="54" spans="2:6" x14ac:dyDescent="0.25">
      <c r="D54" t="s">
        <v>104</v>
      </c>
    </row>
    <row r="56" spans="2:6" x14ac:dyDescent="0.25">
      <c r="C56" s="154" t="s">
        <v>77</v>
      </c>
      <c r="D56" s="154" t="s">
        <v>78</v>
      </c>
      <c r="E56" s="154" t="s">
        <v>79</v>
      </c>
      <c r="F56" s="154" t="s">
        <v>80</v>
      </c>
    </row>
    <row r="57" spans="2:6" x14ac:dyDescent="0.25">
      <c r="C57" s="156" t="s">
        <v>82</v>
      </c>
      <c r="D57" s="160">
        <v>1925</v>
      </c>
      <c r="E57" s="160">
        <v>1865</v>
      </c>
      <c r="F57" s="160">
        <v>1290</v>
      </c>
    </row>
    <row r="58" spans="2:6" x14ac:dyDescent="0.25">
      <c r="C58" s="155" t="s">
        <v>83</v>
      </c>
      <c r="D58" s="158">
        <v>1955</v>
      </c>
      <c r="E58" s="158">
        <v>1940</v>
      </c>
      <c r="F58" s="158">
        <v>1365</v>
      </c>
    </row>
    <row r="59" spans="2:6" s="161" customFormat="1" x14ac:dyDescent="0.25">
      <c r="C59" s="155" t="s">
        <v>93</v>
      </c>
      <c r="D59" s="158">
        <v>1955</v>
      </c>
      <c r="E59" s="158">
        <v>1875</v>
      </c>
      <c r="F59" s="158">
        <v>1330</v>
      </c>
    </row>
    <row r="60" spans="2:6" x14ac:dyDescent="0.25">
      <c r="C60" s="156" t="s">
        <v>94</v>
      </c>
      <c r="D60" s="160">
        <v>1995</v>
      </c>
      <c r="E60" s="160">
        <v>1885</v>
      </c>
      <c r="F60" s="160">
        <v>1475</v>
      </c>
    </row>
    <row r="61" spans="2:6" x14ac:dyDescent="0.25">
      <c r="C61" s="156" t="s">
        <v>86</v>
      </c>
      <c r="D61" s="158">
        <v>2095</v>
      </c>
      <c r="E61" s="158">
        <v>2035</v>
      </c>
      <c r="F61" s="158">
        <v>1475</v>
      </c>
    </row>
    <row r="62" spans="2:6" x14ac:dyDescent="0.25">
      <c r="C62" s="155" t="s">
        <v>95</v>
      </c>
      <c r="D62" s="158">
        <v>2115</v>
      </c>
      <c r="E62" s="158">
        <v>2060</v>
      </c>
      <c r="F62" s="158">
        <v>1475</v>
      </c>
    </row>
    <row r="63" spans="2:6" x14ac:dyDescent="0.25">
      <c r="C63" s="156" t="s">
        <v>96</v>
      </c>
      <c r="D63" s="160">
        <v>2075</v>
      </c>
      <c r="E63" s="160">
        <v>1980</v>
      </c>
      <c r="F63" s="160">
        <v>1460</v>
      </c>
    </row>
    <row r="64" spans="2:6" x14ac:dyDescent="0.25">
      <c r="C64" s="155" t="s">
        <v>97</v>
      </c>
      <c r="D64" s="158">
        <v>2110</v>
      </c>
      <c r="E64" s="158">
        <v>2025</v>
      </c>
      <c r="F64" s="158">
        <v>1440</v>
      </c>
    </row>
    <row r="65" spans="3:6" x14ac:dyDescent="0.25">
      <c r="C65" s="155" t="s">
        <v>98</v>
      </c>
      <c r="D65" s="158">
        <v>2035</v>
      </c>
      <c r="E65" s="158">
        <v>1975</v>
      </c>
      <c r="F65" s="158">
        <v>1385</v>
      </c>
    </row>
    <row r="66" spans="3:6" x14ac:dyDescent="0.25">
      <c r="C66" s="155" t="s">
        <v>99</v>
      </c>
      <c r="D66" s="158">
        <v>2000</v>
      </c>
      <c r="E66" s="158">
        <v>1930</v>
      </c>
      <c r="F66" s="158">
        <v>1408</v>
      </c>
    </row>
    <row r="67" spans="3:6" x14ac:dyDescent="0.25">
      <c r="C67" s="156" t="s">
        <v>100</v>
      </c>
      <c r="D67" s="160">
        <v>2095.41</v>
      </c>
      <c r="E67" s="160">
        <v>2019.35</v>
      </c>
      <c r="F67" s="160">
        <v>1442.65</v>
      </c>
    </row>
    <row r="68" spans="3:6" x14ac:dyDescent="0.25">
      <c r="C68" s="155" t="s">
        <v>102</v>
      </c>
      <c r="D68" s="158">
        <v>2145</v>
      </c>
      <c r="E68" s="158">
        <v>2090</v>
      </c>
      <c r="F68" s="158">
        <v>1514</v>
      </c>
    </row>
    <row r="69" spans="3:6" x14ac:dyDescent="0.25">
      <c r="C69" s="155" t="s">
        <v>103</v>
      </c>
      <c r="D69" s="163">
        <f>'NOV 2017'!D36</f>
        <v>2130.4445500000002</v>
      </c>
      <c r="E69" s="163">
        <f>'NOV 2017'!E36</f>
        <v>2280.3559799999998</v>
      </c>
      <c r="F69" s="163">
        <f>'NOV 2017'!F36</f>
        <v>1538.6259200000002</v>
      </c>
    </row>
    <row r="83" spans="4:4" x14ac:dyDescent="0.25">
      <c r="D83" s="159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opLeftCell="B47" zoomScaleNormal="100" workbookViewId="0">
      <selection activeCell="D61" sqref="D61"/>
    </sheetView>
  </sheetViews>
  <sheetFormatPr defaultRowHeight="15" x14ac:dyDescent="0.25"/>
  <cols>
    <col min="1" max="1" width="8.28515625" customWidth="1"/>
    <col min="2" max="2" width="41.5703125" customWidth="1"/>
    <col min="3" max="3" width="6.7109375" customWidth="1"/>
    <col min="4" max="4" width="8.85546875" customWidth="1"/>
    <col min="5" max="5" width="7.5703125" customWidth="1"/>
    <col min="6" max="6" width="8.140625" customWidth="1"/>
    <col min="9" max="9" width="15.42578125" customWidth="1"/>
    <col min="10" max="10" width="17.5703125" customWidth="1"/>
    <col min="11" max="11" width="9.5703125" bestFit="1" customWidth="1"/>
    <col min="12" max="12" width="12.28515625" customWidth="1"/>
  </cols>
  <sheetData>
    <row r="1" spans="1:16" x14ac:dyDescent="0.25">
      <c r="B1" s="171" t="s">
        <v>51</v>
      </c>
      <c r="C1" s="172"/>
      <c r="D1" s="172"/>
      <c r="E1" s="172"/>
      <c r="F1" s="172"/>
      <c r="G1" s="172"/>
      <c r="I1" s="101"/>
    </row>
    <row r="2" spans="1:16" ht="15.75" thickBot="1" x14ac:dyDescent="0.3">
      <c r="A2" s="173" t="s">
        <v>53</v>
      </c>
      <c r="B2" s="173"/>
      <c r="C2" s="173"/>
      <c r="D2" s="173"/>
      <c r="E2" s="173"/>
      <c r="F2" s="173"/>
      <c r="G2" s="173"/>
      <c r="I2" s="86"/>
      <c r="J2" s="86"/>
      <c r="K2" s="86"/>
      <c r="L2" s="86"/>
      <c r="M2" s="86"/>
      <c r="N2" s="58"/>
      <c r="O2" s="102"/>
    </row>
    <row r="3" spans="1:16" ht="15.75" customHeight="1" thickBot="1" x14ac:dyDescent="0.3">
      <c r="A3" s="72"/>
      <c r="B3" s="73"/>
      <c r="C3" s="74"/>
      <c r="D3" s="165" t="s">
        <v>0</v>
      </c>
      <c r="E3" s="166"/>
      <c r="F3" s="112"/>
      <c r="G3" s="85">
        <v>2244.0500000000002</v>
      </c>
      <c r="I3" s="105"/>
      <c r="J3" s="169"/>
      <c r="K3" s="170"/>
      <c r="L3" s="86"/>
      <c r="M3" s="106"/>
      <c r="N3" s="58"/>
      <c r="O3" s="58"/>
    </row>
    <row r="4" spans="1:16" ht="15.75" thickBot="1" x14ac:dyDescent="0.3">
      <c r="A4" s="167" t="s">
        <v>1</v>
      </c>
      <c r="B4" s="168"/>
      <c r="C4" s="67"/>
      <c r="D4" s="68">
        <v>0.74960000000000004</v>
      </c>
      <c r="E4" s="69">
        <v>0.82769999999999999</v>
      </c>
      <c r="F4" s="70">
        <v>0.79479999999999995</v>
      </c>
      <c r="G4" s="71">
        <f>E4</f>
        <v>0.82769999999999999</v>
      </c>
      <c r="I4" s="87"/>
      <c r="J4" s="31"/>
      <c r="K4" s="88"/>
      <c r="L4" s="31"/>
      <c r="M4" s="89"/>
      <c r="N4" s="58"/>
      <c r="O4" s="58"/>
    </row>
    <row r="5" spans="1:16" x14ac:dyDescent="0.25">
      <c r="A5" s="1"/>
      <c r="B5" s="2"/>
      <c r="C5" s="3"/>
      <c r="D5" s="4" t="s">
        <v>2</v>
      </c>
      <c r="E5" s="5" t="s">
        <v>3</v>
      </c>
      <c r="F5" s="6" t="s">
        <v>4</v>
      </c>
      <c r="G5" s="32" t="s">
        <v>5</v>
      </c>
      <c r="I5" s="107"/>
      <c r="J5" s="108"/>
      <c r="K5" s="108"/>
      <c r="L5" s="108"/>
      <c r="M5" s="108"/>
      <c r="N5" s="58"/>
      <c r="O5" s="58"/>
    </row>
    <row r="6" spans="1:16" x14ac:dyDescent="0.25">
      <c r="A6" s="7"/>
      <c r="B6" s="8" t="s">
        <v>6</v>
      </c>
      <c r="C6" s="9" t="s">
        <v>7</v>
      </c>
      <c r="D6" s="9" t="s">
        <v>8</v>
      </c>
      <c r="E6" s="10" t="s">
        <v>8</v>
      </c>
      <c r="F6" s="9" t="s">
        <v>8</v>
      </c>
      <c r="G6" s="33" t="s">
        <v>8</v>
      </c>
      <c r="I6" s="31"/>
      <c r="J6" s="31"/>
      <c r="K6" s="31"/>
      <c r="L6" s="31"/>
      <c r="M6" s="31"/>
      <c r="N6" s="75"/>
      <c r="O6" s="58"/>
    </row>
    <row r="7" spans="1:16" x14ac:dyDescent="0.25">
      <c r="A7" s="7"/>
      <c r="B7" s="103" t="s">
        <v>9</v>
      </c>
      <c r="C7" s="11" t="s">
        <v>10</v>
      </c>
      <c r="D7" s="12">
        <v>922.74</v>
      </c>
      <c r="E7" s="13">
        <v>886.67</v>
      </c>
      <c r="F7" s="11">
        <v>790.27</v>
      </c>
      <c r="G7" s="34">
        <f>E7</f>
        <v>886.67</v>
      </c>
      <c r="I7" s="90"/>
      <c r="J7" s="91"/>
      <c r="K7" s="90"/>
      <c r="L7" s="90"/>
      <c r="M7" s="90"/>
      <c r="N7" s="58"/>
      <c r="O7" s="58"/>
    </row>
    <row r="8" spans="1:16" ht="24.75" x14ac:dyDescent="0.25">
      <c r="A8" s="7" t="s">
        <v>11</v>
      </c>
      <c r="B8" s="14" t="s">
        <v>12</v>
      </c>
      <c r="C8" s="11" t="s">
        <v>10</v>
      </c>
      <c r="D8" s="11">
        <v>23.39</v>
      </c>
      <c r="E8" s="113">
        <v>38</v>
      </c>
      <c r="F8" s="16">
        <v>106.03</v>
      </c>
      <c r="G8" s="34">
        <f>E8</f>
        <v>38</v>
      </c>
      <c r="I8" s="90"/>
      <c r="J8" s="90"/>
      <c r="K8" s="90"/>
      <c r="L8" s="90"/>
      <c r="M8" s="90"/>
      <c r="N8" s="58"/>
      <c r="O8" s="58"/>
    </row>
    <row r="9" spans="1:16" x14ac:dyDescent="0.25">
      <c r="A9" s="37" t="s">
        <v>13</v>
      </c>
      <c r="B9" s="38" t="s">
        <v>14</v>
      </c>
      <c r="C9" s="39" t="s">
        <v>10</v>
      </c>
      <c r="D9" s="40">
        <f>SUM(D7:D8)</f>
        <v>946.13</v>
      </c>
      <c r="E9" s="41">
        <f>SUM(E7:E8)</f>
        <v>924.67</v>
      </c>
      <c r="F9" s="40">
        <f>SUM(F7:F8)</f>
        <v>896.3</v>
      </c>
      <c r="G9" s="40">
        <f>SUM(G7:G8)</f>
        <v>924.67</v>
      </c>
      <c r="I9" s="31"/>
      <c r="J9" s="92"/>
      <c r="K9" s="92"/>
      <c r="L9" s="92"/>
      <c r="M9" s="92"/>
      <c r="N9" s="58"/>
      <c r="O9" s="58"/>
    </row>
    <row r="10" spans="1:16" x14ac:dyDescent="0.25">
      <c r="A10" s="45"/>
      <c r="B10" s="46" t="s">
        <v>15</v>
      </c>
      <c r="C10" s="47"/>
      <c r="D10" s="47"/>
      <c r="E10" s="48"/>
      <c r="F10" s="47"/>
      <c r="G10" s="47"/>
      <c r="I10" s="90"/>
      <c r="J10" s="90"/>
      <c r="K10" s="90"/>
      <c r="L10" s="90"/>
      <c r="M10" s="90"/>
      <c r="N10" s="58"/>
      <c r="O10" s="58"/>
    </row>
    <row r="11" spans="1:16" s="56" customFormat="1" x14ac:dyDescent="0.25">
      <c r="A11" s="55"/>
      <c r="B11" s="60" t="s">
        <v>16</v>
      </c>
      <c r="C11" s="23" t="s">
        <v>10</v>
      </c>
      <c r="D11" s="24">
        <v>19.850000000000001</v>
      </c>
      <c r="E11" s="62">
        <v>21.92</v>
      </c>
      <c r="F11" s="24">
        <v>21.05</v>
      </c>
      <c r="G11" s="36">
        <f>E11</f>
        <v>21.92</v>
      </c>
      <c r="I11" s="93"/>
      <c r="J11" s="94"/>
      <c r="K11" s="94"/>
      <c r="L11" s="93"/>
      <c r="M11" s="94"/>
      <c r="N11" s="76"/>
      <c r="O11" s="76"/>
      <c r="P11"/>
    </row>
    <row r="12" spans="1:16" x14ac:dyDescent="0.25">
      <c r="A12" s="7"/>
      <c r="B12" s="60" t="s">
        <v>17</v>
      </c>
      <c r="C12" s="23" t="s">
        <v>10</v>
      </c>
      <c r="D12" s="24">
        <v>4.8</v>
      </c>
      <c r="E12" s="62">
        <v>4.8</v>
      </c>
      <c r="F12" s="24">
        <v>4.8</v>
      </c>
      <c r="G12" s="36">
        <v>4.8</v>
      </c>
      <c r="I12" s="93"/>
      <c r="J12" s="94"/>
      <c r="K12" s="94"/>
      <c r="L12" s="94"/>
      <c r="M12" s="94"/>
      <c r="N12" s="58"/>
      <c r="O12" s="58"/>
    </row>
    <row r="13" spans="1:16" x14ac:dyDescent="0.25">
      <c r="A13" s="7"/>
      <c r="B13" s="60" t="s">
        <v>18</v>
      </c>
      <c r="C13" s="23" t="s">
        <v>10</v>
      </c>
      <c r="D13" s="24">
        <v>1</v>
      </c>
      <c r="E13" s="62">
        <v>1</v>
      </c>
      <c r="F13" s="24">
        <v>1</v>
      </c>
      <c r="G13" s="36">
        <v>1</v>
      </c>
      <c r="I13" s="93"/>
      <c r="J13" s="94"/>
      <c r="K13" s="94"/>
      <c r="L13" s="94"/>
      <c r="M13" s="94"/>
      <c r="N13" s="58"/>
      <c r="O13" s="58"/>
    </row>
    <row r="14" spans="1:16" x14ac:dyDescent="0.25">
      <c r="A14" s="7"/>
      <c r="B14" s="60" t="s">
        <v>19</v>
      </c>
      <c r="C14" s="23" t="s">
        <v>10</v>
      </c>
      <c r="D14" s="23">
        <v>1.24</v>
      </c>
      <c r="E14" s="61">
        <v>1.24</v>
      </c>
      <c r="F14" s="23">
        <v>1.24</v>
      </c>
      <c r="G14" s="35">
        <v>1.24</v>
      </c>
      <c r="I14" s="93"/>
      <c r="J14" s="93"/>
      <c r="K14" s="93"/>
      <c r="L14" s="93"/>
      <c r="M14" s="93"/>
      <c r="N14" s="76"/>
      <c r="O14" s="76"/>
      <c r="P14" s="56"/>
    </row>
    <row r="15" spans="1:16" s="56" customFormat="1" x14ac:dyDescent="0.25">
      <c r="A15" s="55"/>
      <c r="B15" s="60" t="s">
        <v>20</v>
      </c>
      <c r="C15" s="23" t="s">
        <v>10</v>
      </c>
      <c r="D15" s="24">
        <v>0.2</v>
      </c>
      <c r="E15" s="62">
        <v>0.2</v>
      </c>
      <c r="F15" s="24">
        <v>0.2</v>
      </c>
      <c r="G15" s="36">
        <v>0.2</v>
      </c>
      <c r="I15" s="93"/>
      <c r="J15" s="94"/>
      <c r="K15" s="94"/>
      <c r="L15" s="94"/>
      <c r="M15" s="94"/>
      <c r="N15" s="58"/>
      <c r="O15" s="58"/>
      <c r="P15"/>
    </row>
    <row r="16" spans="1:16" s="56" customFormat="1" x14ac:dyDescent="0.25">
      <c r="A16" s="55"/>
      <c r="B16" s="18" t="s">
        <v>48</v>
      </c>
      <c r="C16" s="19" t="s">
        <v>10</v>
      </c>
      <c r="D16" s="19">
        <v>2.66</v>
      </c>
      <c r="E16" s="79">
        <v>2.93</v>
      </c>
      <c r="F16" s="19">
        <v>2.82</v>
      </c>
      <c r="G16" s="35">
        <f>E16</f>
        <v>2.93</v>
      </c>
      <c r="I16" s="93"/>
      <c r="J16" s="93"/>
      <c r="K16" s="94"/>
      <c r="L16" s="93"/>
      <c r="M16" s="93"/>
      <c r="N16" s="58"/>
      <c r="O16" s="58"/>
      <c r="P16"/>
    </row>
    <row r="17" spans="1:16" s="56" customFormat="1" ht="24.75" x14ac:dyDescent="0.25">
      <c r="A17" s="55"/>
      <c r="B17" s="21" t="s">
        <v>50</v>
      </c>
      <c r="C17" s="19" t="s">
        <v>10</v>
      </c>
      <c r="D17" s="104">
        <v>0.2</v>
      </c>
      <c r="E17" s="20">
        <v>0.12</v>
      </c>
      <c r="F17" s="104">
        <v>0.28000000000000003</v>
      </c>
      <c r="G17" s="35">
        <f>E17</f>
        <v>0.12</v>
      </c>
      <c r="I17" s="93"/>
      <c r="J17" s="94"/>
      <c r="K17" s="93"/>
      <c r="L17" s="95"/>
      <c r="M17" s="93"/>
      <c r="N17" s="58"/>
      <c r="O17" s="58"/>
      <c r="P17"/>
    </row>
    <row r="18" spans="1:16" s="56" customFormat="1" x14ac:dyDescent="0.25">
      <c r="A18" s="55"/>
      <c r="B18" s="60" t="s">
        <v>21</v>
      </c>
      <c r="C18" s="23" t="s">
        <v>10</v>
      </c>
      <c r="D18" s="24">
        <v>8.66</v>
      </c>
      <c r="E18" s="61">
        <v>8.41</v>
      </c>
      <c r="F18" s="23">
        <v>8.9600000000000009</v>
      </c>
      <c r="G18" s="35">
        <f>E18</f>
        <v>8.41</v>
      </c>
      <c r="I18" s="93"/>
      <c r="J18" s="94"/>
      <c r="K18" s="93"/>
      <c r="L18" s="93"/>
      <c r="M18" s="93"/>
      <c r="N18" s="76"/>
      <c r="O18" s="76"/>
    </row>
    <row r="19" spans="1:16" s="56" customFormat="1" x14ac:dyDescent="0.25">
      <c r="A19" s="55"/>
      <c r="B19" s="60" t="s">
        <v>49</v>
      </c>
      <c r="C19" s="23" t="s">
        <v>10</v>
      </c>
      <c r="D19" s="24">
        <v>4.33</v>
      </c>
      <c r="E19" s="62">
        <v>2.52</v>
      </c>
      <c r="F19" s="23">
        <v>2.69</v>
      </c>
      <c r="G19" s="36">
        <f>E19</f>
        <v>2.52</v>
      </c>
      <c r="I19" s="93"/>
      <c r="J19" s="94"/>
      <c r="K19" s="94"/>
      <c r="L19" s="93"/>
      <c r="M19" s="94"/>
      <c r="N19" s="76"/>
      <c r="O19" s="76"/>
    </row>
    <row r="20" spans="1:16" x14ac:dyDescent="0.25">
      <c r="A20" s="7"/>
      <c r="B20" s="114" t="s">
        <v>22</v>
      </c>
      <c r="C20" s="23" t="s">
        <v>10</v>
      </c>
      <c r="D20" s="24">
        <v>12.61</v>
      </c>
      <c r="E20" s="62">
        <v>13.93</v>
      </c>
      <c r="F20" s="23">
        <v>13.76</v>
      </c>
      <c r="G20" s="36">
        <f>E20</f>
        <v>13.93</v>
      </c>
      <c r="I20" s="93"/>
      <c r="J20" s="94"/>
      <c r="K20" s="94"/>
      <c r="L20" s="93"/>
      <c r="M20" s="94"/>
      <c r="N20" s="58"/>
      <c r="O20" s="58"/>
      <c r="P20" s="56"/>
    </row>
    <row r="21" spans="1:16" x14ac:dyDescent="0.25">
      <c r="A21" s="37"/>
      <c r="B21" s="63" t="s">
        <v>23</v>
      </c>
      <c r="C21" s="64" t="s">
        <v>10</v>
      </c>
      <c r="D21" s="42">
        <f>D11+D12+D13+D14+D15+D16+D17+D18+D19+D20</f>
        <v>55.55</v>
      </c>
      <c r="E21" s="65">
        <f>E11+E12+E13+E14+E15+E16+E17+E18+E19+E20</f>
        <v>57.070000000000007</v>
      </c>
      <c r="F21" s="42">
        <f>F11+F12+F13+F14+F15+F16+F17+F18+F19+F20</f>
        <v>56.8</v>
      </c>
      <c r="G21" s="42">
        <f>G11+G12+G13+G14+G15+G16+G17+G18+G19+G20</f>
        <v>57.070000000000007</v>
      </c>
      <c r="I21" s="96"/>
      <c r="J21" s="97"/>
      <c r="K21" s="97"/>
      <c r="L21" s="97"/>
      <c r="M21" s="97"/>
      <c r="N21" s="58"/>
      <c r="O21" s="58"/>
      <c r="P21" s="56"/>
    </row>
    <row r="22" spans="1:16" s="56" customFormat="1" x14ac:dyDescent="0.25">
      <c r="A22" s="59"/>
      <c r="B22" s="66" t="s">
        <v>24</v>
      </c>
      <c r="C22" s="19"/>
      <c r="D22" s="19"/>
      <c r="E22" s="20"/>
      <c r="F22" s="19"/>
      <c r="G22" s="19"/>
      <c r="I22" s="93"/>
      <c r="J22" s="93"/>
      <c r="K22" s="93"/>
      <c r="L22" s="93"/>
      <c r="M22" s="93"/>
      <c r="N22" s="76"/>
      <c r="O22" s="76"/>
    </row>
    <row r="23" spans="1:16" s="56" customFormat="1" x14ac:dyDescent="0.25">
      <c r="A23" s="55"/>
      <c r="B23" s="115" t="s">
        <v>25</v>
      </c>
      <c r="C23" s="23" t="s">
        <v>10</v>
      </c>
      <c r="D23" s="35">
        <v>84.1</v>
      </c>
      <c r="E23" s="80">
        <v>92.87</v>
      </c>
      <c r="F23" s="35">
        <v>89.17</v>
      </c>
      <c r="G23" s="35">
        <f>E23</f>
        <v>92.87</v>
      </c>
      <c r="I23" s="93"/>
      <c r="J23" s="93"/>
      <c r="K23" s="93"/>
      <c r="L23" s="93"/>
      <c r="M23" s="93"/>
      <c r="N23" s="58"/>
      <c r="O23" s="58"/>
      <c r="P23"/>
    </row>
    <row r="24" spans="1:16" x14ac:dyDescent="0.25">
      <c r="A24" s="7"/>
      <c r="B24" s="78" t="s">
        <v>26</v>
      </c>
      <c r="C24" s="23" t="s">
        <v>10</v>
      </c>
      <c r="D24" s="35">
        <v>9.0299999999999994</v>
      </c>
      <c r="E24" s="80">
        <v>6.46</v>
      </c>
      <c r="F24" s="35">
        <v>6.88</v>
      </c>
      <c r="G24" s="35">
        <f>E24</f>
        <v>6.46</v>
      </c>
      <c r="I24" s="93"/>
      <c r="J24" s="93"/>
      <c r="K24" s="93"/>
      <c r="L24" s="93"/>
      <c r="M24" s="93"/>
      <c r="N24" s="58"/>
      <c r="O24" s="58"/>
    </row>
    <row r="25" spans="1:16" x14ac:dyDescent="0.25">
      <c r="A25" s="7"/>
      <c r="B25" s="22" t="s">
        <v>27</v>
      </c>
      <c r="C25" s="23" t="s">
        <v>10</v>
      </c>
      <c r="D25" s="35">
        <v>7.85</v>
      </c>
      <c r="E25" s="80">
        <v>4.03</v>
      </c>
      <c r="F25" s="35">
        <v>4.99</v>
      </c>
      <c r="G25" s="35">
        <f>E25</f>
        <v>4.03</v>
      </c>
      <c r="H25" s="57"/>
      <c r="I25" s="93"/>
      <c r="J25" s="93"/>
      <c r="K25" s="93"/>
      <c r="L25" s="93"/>
      <c r="M25" s="93"/>
      <c r="N25" s="76"/>
      <c r="O25" s="76"/>
      <c r="P25" s="56"/>
    </row>
    <row r="26" spans="1:16" x14ac:dyDescent="0.25">
      <c r="A26" s="7"/>
      <c r="B26" s="60" t="s">
        <v>28</v>
      </c>
      <c r="C26" s="23" t="s">
        <v>10</v>
      </c>
      <c r="D26" s="36">
        <v>1.5</v>
      </c>
      <c r="E26" s="81">
        <v>1.5</v>
      </c>
      <c r="F26" s="82">
        <v>1.5</v>
      </c>
      <c r="G26" s="36">
        <v>1.5</v>
      </c>
      <c r="I26" s="93"/>
      <c r="J26" s="94"/>
      <c r="K26" s="94"/>
      <c r="L26" s="98"/>
      <c r="M26" s="94"/>
      <c r="N26" s="76"/>
      <c r="O26" s="76"/>
      <c r="P26" s="56"/>
    </row>
    <row r="27" spans="1:16" x14ac:dyDescent="0.25">
      <c r="A27" s="7"/>
      <c r="B27" s="22" t="s">
        <v>29</v>
      </c>
      <c r="C27" s="83" t="s">
        <v>10</v>
      </c>
      <c r="D27" s="25">
        <f>D23+D24+D25+D26</f>
        <v>102.47999999999999</v>
      </c>
      <c r="E27" s="84">
        <f>E23+E24+E25+E26</f>
        <v>104.86</v>
      </c>
      <c r="F27" s="83">
        <f>F23+F24+F25+F26</f>
        <v>102.53999999999999</v>
      </c>
      <c r="G27" s="25">
        <f>G23+G24+G25+G26</f>
        <v>104.86</v>
      </c>
      <c r="I27" s="96"/>
      <c r="J27" s="97"/>
      <c r="K27" s="97"/>
      <c r="L27" s="96"/>
      <c r="M27" s="97"/>
      <c r="N27" s="58"/>
      <c r="O27" s="58"/>
    </row>
    <row r="28" spans="1:16" x14ac:dyDescent="0.25">
      <c r="A28" s="37" t="s">
        <v>13</v>
      </c>
      <c r="B28" s="38" t="s">
        <v>30</v>
      </c>
      <c r="C28" s="39" t="s">
        <v>10</v>
      </c>
      <c r="D28" s="40">
        <f>D27+D21+D9</f>
        <v>1104.1599999999999</v>
      </c>
      <c r="E28" s="41">
        <f>E27+E21+E9</f>
        <v>1086.5999999999999</v>
      </c>
      <c r="F28" s="40">
        <f>F27+F21+F9</f>
        <v>1055.6399999999999</v>
      </c>
      <c r="G28" s="40">
        <f>G27+G21+G9</f>
        <v>1086.5999999999999</v>
      </c>
      <c r="I28" s="31"/>
      <c r="J28" s="92"/>
      <c r="K28" s="92"/>
      <c r="L28" s="92"/>
      <c r="M28" s="92"/>
      <c r="N28" s="58"/>
      <c r="O28" s="58"/>
    </row>
    <row r="29" spans="1:16" x14ac:dyDescent="0.25">
      <c r="A29" s="45"/>
      <c r="B29" s="46" t="s">
        <v>31</v>
      </c>
      <c r="C29" s="47"/>
      <c r="D29" s="47"/>
      <c r="E29" s="48"/>
      <c r="F29" s="47"/>
      <c r="G29" s="49"/>
      <c r="I29" s="90"/>
      <c r="J29" s="90"/>
      <c r="K29" s="90"/>
      <c r="L29" s="90"/>
      <c r="M29" s="99"/>
      <c r="N29" s="58"/>
      <c r="O29" s="58"/>
    </row>
    <row r="30" spans="1:16" ht="15.75" x14ac:dyDescent="0.25">
      <c r="A30" s="7"/>
      <c r="B30" s="15" t="s">
        <v>32</v>
      </c>
      <c r="C30" s="11" t="s">
        <v>10</v>
      </c>
      <c r="D30" s="16">
        <v>80</v>
      </c>
      <c r="E30" s="17">
        <v>30</v>
      </c>
      <c r="F30" s="16">
        <v>30</v>
      </c>
      <c r="G30" s="16">
        <v>30</v>
      </c>
      <c r="I30" s="90"/>
      <c r="J30" s="124"/>
      <c r="K30" s="124"/>
      <c r="L30" s="124"/>
      <c r="M30" s="124"/>
      <c r="N30" s="122"/>
    </row>
    <row r="31" spans="1:16" ht="15.75" x14ac:dyDescent="0.25">
      <c r="A31" s="7"/>
      <c r="B31" s="15" t="s">
        <v>33</v>
      </c>
      <c r="C31" s="11" t="s">
        <v>10</v>
      </c>
      <c r="D31" s="16">
        <v>38</v>
      </c>
      <c r="E31" s="17">
        <v>38</v>
      </c>
      <c r="F31" s="28">
        <v>0</v>
      </c>
      <c r="G31" s="28">
        <v>0</v>
      </c>
      <c r="I31" s="90"/>
      <c r="J31" s="133"/>
      <c r="K31" s="124"/>
      <c r="L31" s="134"/>
      <c r="M31" s="134"/>
      <c r="N31" s="122"/>
    </row>
    <row r="32" spans="1:16" ht="15.75" x14ac:dyDescent="0.25">
      <c r="A32" s="7"/>
      <c r="B32" s="15" t="s">
        <v>34</v>
      </c>
      <c r="C32" s="11" t="s">
        <v>10</v>
      </c>
      <c r="D32" s="16">
        <v>100</v>
      </c>
      <c r="E32" s="17">
        <v>100</v>
      </c>
      <c r="F32" s="28">
        <v>0</v>
      </c>
      <c r="G32" s="16">
        <v>100</v>
      </c>
      <c r="I32" s="90"/>
      <c r="J32" s="124"/>
      <c r="K32" s="124"/>
      <c r="L32" s="134"/>
      <c r="M32" s="124"/>
      <c r="N32" s="122"/>
    </row>
    <row r="33" spans="1:14" ht="15.75" x14ac:dyDescent="0.25">
      <c r="A33" s="7"/>
      <c r="B33" s="15" t="s">
        <v>35</v>
      </c>
      <c r="C33" s="11" t="s">
        <v>10</v>
      </c>
      <c r="D33" s="16">
        <v>350</v>
      </c>
      <c r="E33" s="17">
        <v>350</v>
      </c>
      <c r="F33" s="16">
        <v>12.8</v>
      </c>
      <c r="G33" s="16">
        <v>420</v>
      </c>
      <c r="I33" s="90"/>
      <c r="J33" s="124"/>
      <c r="K33" s="124"/>
      <c r="L33" s="124"/>
      <c r="M33" s="124"/>
      <c r="N33" s="122"/>
    </row>
    <row r="34" spans="1:14" ht="15.75" x14ac:dyDescent="0.25">
      <c r="A34" s="7"/>
      <c r="B34" s="15" t="s">
        <v>36</v>
      </c>
      <c r="C34" s="11" t="s">
        <v>10</v>
      </c>
      <c r="D34" s="16">
        <v>100</v>
      </c>
      <c r="E34" s="17">
        <v>100</v>
      </c>
      <c r="F34" s="28">
        <v>0</v>
      </c>
      <c r="G34" s="28">
        <v>0</v>
      </c>
      <c r="I34" s="90"/>
      <c r="J34" s="124"/>
      <c r="K34" s="124"/>
      <c r="L34" s="134"/>
      <c r="M34" s="134"/>
      <c r="N34" s="122"/>
    </row>
    <row r="35" spans="1:14" ht="15.75" x14ac:dyDescent="0.25">
      <c r="A35" s="37" t="s">
        <v>37</v>
      </c>
      <c r="B35" s="38" t="s">
        <v>38</v>
      </c>
      <c r="C35" s="39" t="s">
        <v>10</v>
      </c>
      <c r="D35" s="44">
        <f>D30+D31+D32+D33+D34</f>
        <v>668</v>
      </c>
      <c r="E35" s="43">
        <f>E30+E31+E32+E33+E34</f>
        <v>618</v>
      </c>
      <c r="F35" s="44">
        <f>F30+F31+F32+F33+F34</f>
        <v>42.8</v>
      </c>
      <c r="G35" s="44">
        <f>G30+G31+G32+G33+G34</f>
        <v>550</v>
      </c>
      <c r="I35" s="31"/>
      <c r="J35" s="123"/>
      <c r="K35" s="123"/>
      <c r="L35" s="123"/>
      <c r="M35" s="123"/>
      <c r="N35" s="122"/>
    </row>
    <row r="36" spans="1:14" ht="15.75" x14ac:dyDescent="0.25">
      <c r="A36" s="45"/>
      <c r="B36" s="46" t="s">
        <v>39</v>
      </c>
      <c r="C36" s="50"/>
      <c r="D36" s="51"/>
      <c r="E36" s="52"/>
      <c r="F36" s="51"/>
      <c r="G36" s="51"/>
      <c r="I36" s="31"/>
      <c r="J36" s="123"/>
      <c r="K36" s="123"/>
      <c r="L36" s="123"/>
      <c r="M36" s="123"/>
      <c r="N36" s="122"/>
    </row>
    <row r="37" spans="1:14" ht="15.75" x14ac:dyDescent="0.25">
      <c r="A37" s="7" t="s">
        <v>11</v>
      </c>
      <c r="B37" s="29" t="s">
        <v>40</v>
      </c>
      <c r="C37" s="11" t="s">
        <v>10</v>
      </c>
      <c r="D37" s="16">
        <v>100</v>
      </c>
      <c r="E37" s="17">
        <v>100</v>
      </c>
      <c r="F37" s="16">
        <v>100</v>
      </c>
      <c r="G37" s="16">
        <v>100</v>
      </c>
      <c r="I37" s="90"/>
      <c r="J37" s="133"/>
      <c r="K37" s="124"/>
      <c r="L37" s="124"/>
      <c r="M37" s="124"/>
      <c r="N37" s="122"/>
    </row>
    <row r="38" spans="1:14" ht="15.75" x14ac:dyDescent="0.25">
      <c r="A38" s="7" t="s">
        <v>11</v>
      </c>
      <c r="B38" s="15" t="s">
        <v>41</v>
      </c>
      <c r="C38" s="11" t="s">
        <v>10</v>
      </c>
      <c r="D38" s="16">
        <v>110</v>
      </c>
      <c r="E38" s="17">
        <v>110</v>
      </c>
      <c r="F38" s="16">
        <v>110</v>
      </c>
      <c r="G38" s="16">
        <v>110</v>
      </c>
      <c r="I38" s="90"/>
      <c r="J38" s="124"/>
      <c r="K38" s="124"/>
      <c r="L38" s="124"/>
      <c r="M38" s="124"/>
      <c r="N38" s="122"/>
    </row>
    <row r="39" spans="1:14" ht="15.75" x14ac:dyDescent="0.25">
      <c r="A39" s="37" t="s">
        <v>37</v>
      </c>
      <c r="B39" s="38" t="s">
        <v>42</v>
      </c>
      <c r="C39" s="39" t="s">
        <v>10</v>
      </c>
      <c r="D39" s="40">
        <f>D37+D38</f>
        <v>210</v>
      </c>
      <c r="E39" s="41">
        <f>E37+E38</f>
        <v>210</v>
      </c>
      <c r="F39" s="40">
        <f>F37+F38</f>
        <v>210</v>
      </c>
      <c r="G39" s="40">
        <f>G37+G38</f>
        <v>210</v>
      </c>
      <c r="I39" s="31"/>
      <c r="J39" s="124"/>
      <c r="K39" s="135"/>
      <c r="L39" s="135"/>
      <c r="M39" s="135"/>
      <c r="N39" s="122"/>
    </row>
    <row r="40" spans="1:14" ht="15.75" x14ac:dyDescent="0.25">
      <c r="A40" s="45" t="s">
        <v>37</v>
      </c>
      <c r="B40" s="46" t="s">
        <v>43</v>
      </c>
      <c r="C40" s="50" t="s">
        <v>10</v>
      </c>
      <c r="D40" s="53">
        <f>D39+D35+D28</f>
        <v>1982.1599999999999</v>
      </c>
      <c r="E40" s="54">
        <f>E39+E35+E28</f>
        <v>1914.6</v>
      </c>
      <c r="F40" s="53">
        <f>F39+F35+F28</f>
        <v>1308.4399999999998</v>
      </c>
      <c r="G40" s="53">
        <f>G39+G35+G28</f>
        <v>1846.6</v>
      </c>
      <c r="I40" s="31"/>
      <c r="J40" s="135"/>
      <c r="K40" s="135"/>
      <c r="L40" s="135"/>
      <c r="M40" s="135"/>
      <c r="N40" s="122"/>
    </row>
    <row r="41" spans="1:14" ht="15.75" x14ac:dyDescent="0.25">
      <c r="A41" s="7" t="s">
        <v>11</v>
      </c>
      <c r="B41" s="15" t="s">
        <v>44</v>
      </c>
      <c r="C41" s="11" t="s">
        <v>10</v>
      </c>
      <c r="D41" s="16">
        <v>90</v>
      </c>
      <c r="E41" s="17">
        <v>90</v>
      </c>
      <c r="F41" s="16">
        <v>90</v>
      </c>
      <c r="G41" s="28">
        <v>0</v>
      </c>
      <c r="I41" s="90"/>
      <c r="J41" s="136"/>
      <c r="K41" s="136"/>
      <c r="L41" s="136"/>
      <c r="M41" s="137"/>
      <c r="N41" s="122"/>
    </row>
    <row r="42" spans="1:14" ht="15.75" x14ac:dyDescent="0.25">
      <c r="A42" s="7" t="s">
        <v>11</v>
      </c>
      <c r="B42" s="15" t="s">
        <v>45</v>
      </c>
      <c r="C42" s="11" t="s">
        <v>10</v>
      </c>
      <c r="D42" s="16">
        <v>10</v>
      </c>
      <c r="E42" s="17">
        <v>10</v>
      </c>
      <c r="F42" s="16">
        <v>10</v>
      </c>
      <c r="G42" s="16">
        <v>10</v>
      </c>
      <c r="I42" s="90"/>
      <c r="J42" s="124"/>
      <c r="K42" s="124"/>
      <c r="L42" s="124"/>
      <c r="M42" s="124"/>
      <c r="N42" s="122"/>
    </row>
    <row r="43" spans="1:14" ht="15.75" x14ac:dyDescent="0.25">
      <c r="A43" s="7"/>
      <c r="B43" s="22" t="s">
        <v>37</v>
      </c>
      <c r="C43" s="9" t="s">
        <v>10</v>
      </c>
      <c r="D43" s="27">
        <f>D41+D42</f>
        <v>100</v>
      </c>
      <c r="E43" s="26">
        <f>E41+E42</f>
        <v>100</v>
      </c>
      <c r="F43" s="27">
        <f>F41+F42</f>
        <v>100</v>
      </c>
      <c r="G43" s="27">
        <f>G41+G42</f>
        <v>10</v>
      </c>
      <c r="I43" s="31"/>
      <c r="J43" s="123"/>
      <c r="K43" s="123"/>
      <c r="L43" s="123"/>
      <c r="M43" s="123"/>
      <c r="N43" s="122"/>
    </row>
    <row r="44" spans="1:14" ht="15.75" thickBot="1" x14ac:dyDescent="0.3">
      <c r="A44" s="116" t="s">
        <v>46</v>
      </c>
      <c r="B44" s="117" t="s">
        <v>47</v>
      </c>
      <c r="C44" s="118" t="s">
        <v>10</v>
      </c>
      <c r="D44" s="119">
        <f>D40+D43</f>
        <v>2082.16</v>
      </c>
      <c r="E44" s="120">
        <f>E40+E43</f>
        <v>2014.6</v>
      </c>
      <c r="F44" s="121">
        <f>F40+F43</f>
        <v>1408.4399999999998</v>
      </c>
      <c r="G44" s="121">
        <f>G40+G43</f>
        <v>1856.6</v>
      </c>
      <c r="I44" s="31"/>
      <c r="J44" s="100"/>
      <c r="K44" s="92"/>
      <c r="L44" s="92"/>
      <c r="M44" s="92"/>
    </row>
    <row r="45" spans="1:14" x14ac:dyDescent="0.25">
      <c r="A45" s="30"/>
      <c r="B45" s="30"/>
      <c r="C45" s="30"/>
      <c r="D45" s="109"/>
      <c r="E45" s="110"/>
      <c r="F45" s="109"/>
      <c r="G45" s="111"/>
      <c r="I45" s="86"/>
      <c r="J45" s="86"/>
      <c r="K45" s="86"/>
      <c r="L45" s="86"/>
      <c r="M45" s="86"/>
    </row>
    <row r="46" spans="1:14" x14ac:dyDescent="0.25">
      <c r="B46" s="171" t="s">
        <v>52</v>
      </c>
      <c r="C46" s="172"/>
      <c r="D46" s="172"/>
      <c r="E46" s="172"/>
      <c r="F46" s="172"/>
      <c r="G46" s="172"/>
    </row>
    <row r="47" spans="1:14" ht="15.75" thickBot="1" x14ac:dyDescent="0.3">
      <c r="A47" s="173" t="s">
        <v>54</v>
      </c>
      <c r="B47" s="173"/>
      <c r="C47" s="173"/>
      <c r="D47" s="173"/>
      <c r="E47" s="173"/>
      <c r="F47" s="173"/>
      <c r="G47" s="173"/>
    </row>
    <row r="48" spans="1:14" ht="15.75" thickBot="1" x14ac:dyDescent="0.3">
      <c r="A48" s="72"/>
      <c r="B48" s="73"/>
      <c r="C48" s="74"/>
      <c r="D48" s="165" t="s">
        <v>0</v>
      </c>
      <c r="E48" s="166"/>
      <c r="F48" s="112"/>
      <c r="G48" s="85">
        <v>2244.0500000000002</v>
      </c>
    </row>
    <row r="49" spans="1:7" ht="15.75" thickBot="1" x14ac:dyDescent="0.3">
      <c r="A49" s="167" t="s">
        <v>1</v>
      </c>
      <c r="B49" s="168"/>
      <c r="C49" s="67"/>
      <c r="D49" s="68">
        <v>0.74960000000000004</v>
      </c>
      <c r="E49" s="69">
        <v>0.82769999999999999</v>
      </c>
      <c r="F49" s="70">
        <v>0.79479999999999995</v>
      </c>
      <c r="G49" s="71">
        <f>E49</f>
        <v>0.82769999999999999</v>
      </c>
    </row>
    <row r="50" spans="1:7" x14ac:dyDescent="0.25">
      <c r="A50" s="1"/>
      <c r="B50" s="2"/>
      <c r="C50" s="3"/>
      <c r="D50" s="4" t="s">
        <v>2</v>
      </c>
      <c r="E50" s="5" t="s">
        <v>3</v>
      </c>
      <c r="F50" s="6" t="s">
        <v>4</v>
      </c>
      <c r="G50" s="32" t="s">
        <v>5</v>
      </c>
    </row>
    <row r="51" spans="1:7" x14ac:dyDescent="0.25">
      <c r="A51" s="7"/>
      <c r="B51" s="8" t="s">
        <v>6</v>
      </c>
      <c r="C51" s="9" t="s">
        <v>7</v>
      </c>
      <c r="D51" s="9" t="s">
        <v>8</v>
      </c>
      <c r="E51" s="10" t="s">
        <v>8</v>
      </c>
      <c r="F51" s="9" t="s">
        <v>8</v>
      </c>
      <c r="G51" s="33" t="s">
        <v>8</v>
      </c>
    </row>
    <row r="52" spans="1:7" x14ac:dyDescent="0.25">
      <c r="A52" s="7"/>
      <c r="B52" s="103" t="s">
        <v>9</v>
      </c>
      <c r="C52" s="11" t="s">
        <v>10</v>
      </c>
      <c r="D52" s="12">
        <v>842.42</v>
      </c>
      <c r="E52" s="13">
        <v>802.92</v>
      </c>
      <c r="F52" s="11">
        <v>790.27</v>
      </c>
      <c r="G52" s="34">
        <f>E52</f>
        <v>802.92</v>
      </c>
    </row>
    <row r="53" spans="1:7" ht="24.75" x14ac:dyDescent="0.25">
      <c r="A53" s="7" t="s">
        <v>11</v>
      </c>
      <c r="B53" s="14" t="s">
        <v>12</v>
      </c>
      <c r="C53" s="11" t="s">
        <v>10</v>
      </c>
      <c r="D53" s="11">
        <v>23.39</v>
      </c>
      <c r="E53" s="113">
        <v>38</v>
      </c>
      <c r="F53" s="16">
        <v>106.03</v>
      </c>
      <c r="G53" s="34">
        <f>E53</f>
        <v>38</v>
      </c>
    </row>
    <row r="54" spans="1:7" x14ac:dyDescent="0.25">
      <c r="A54" s="37" t="s">
        <v>13</v>
      </c>
      <c r="B54" s="38" t="s">
        <v>14</v>
      </c>
      <c r="C54" s="39" t="s">
        <v>10</v>
      </c>
      <c r="D54" s="40">
        <f>SUM(D52:D53)</f>
        <v>865.81</v>
      </c>
      <c r="E54" s="41">
        <f>SUM(E52:E53)</f>
        <v>840.92</v>
      </c>
      <c r="F54" s="40">
        <f>SUM(F52:F53)</f>
        <v>896.3</v>
      </c>
      <c r="G54" s="40">
        <f>SUM(G52:G53)</f>
        <v>840.92</v>
      </c>
    </row>
    <row r="55" spans="1:7" x14ac:dyDescent="0.25">
      <c r="A55" s="45"/>
      <c r="B55" s="46" t="s">
        <v>15</v>
      </c>
      <c r="C55" s="47"/>
      <c r="D55" s="47"/>
      <c r="E55" s="48"/>
      <c r="F55" s="47"/>
      <c r="G55" s="47"/>
    </row>
    <row r="56" spans="1:7" x14ac:dyDescent="0.25">
      <c r="A56" s="55"/>
      <c r="B56" s="60" t="s">
        <v>16</v>
      </c>
      <c r="C56" s="23" t="s">
        <v>10</v>
      </c>
      <c r="D56" s="24">
        <v>19.850000000000001</v>
      </c>
      <c r="E56" s="62">
        <v>21.92</v>
      </c>
      <c r="F56" s="24">
        <v>21.05</v>
      </c>
      <c r="G56" s="36">
        <f>E56</f>
        <v>21.92</v>
      </c>
    </row>
    <row r="57" spans="1:7" x14ac:dyDescent="0.25">
      <c r="A57" s="7"/>
      <c r="B57" s="60" t="s">
        <v>17</v>
      </c>
      <c r="C57" s="23" t="s">
        <v>10</v>
      </c>
      <c r="D57" s="24">
        <v>4.8</v>
      </c>
      <c r="E57" s="62">
        <v>4.8</v>
      </c>
      <c r="F57" s="24">
        <v>4.8</v>
      </c>
      <c r="G57" s="36">
        <v>4.8</v>
      </c>
    </row>
    <row r="58" spans="1:7" x14ac:dyDescent="0.25">
      <c r="A58" s="7"/>
      <c r="B58" s="60" t="s">
        <v>18</v>
      </c>
      <c r="C58" s="23" t="s">
        <v>10</v>
      </c>
      <c r="D58" s="24">
        <v>1</v>
      </c>
      <c r="E58" s="62">
        <v>1</v>
      </c>
      <c r="F58" s="24">
        <v>1</v>
      </c>
      <c r="G58" s="36">
        <v>1</v>
      </c>
    </row>
    <row r="59" spans="1:7" x14ac:dyDescent="0.25">
      <c r="A59" s="7"/>
      <c r="B59" s="60" t="s">
        <v>19</v>
      </c>
      <c r="C59" s="23" t="s">
        <v>10</v>
      </c>
      <c r="D59" s="23">
        <v>1.24</v>
      </c>
      <c r="E59" s="61">
        <v>1.24</v>
      </c>
      <c r="F59" s="23">
        <v>1.24</v>
      </c>
      <c r="G59" s="35">
        <v>1.24</v>
      </c>
    </row>
    <row r="60" spans="1:7" x14ac:dyDescent="0.25">
      <c r="A60" s="55"/>
      <c r="B60" s="60" t="s">
        <v>20</v>
      </c>
      <c r="C60" s="23" t="s">
        <v>10</v>
      </c>
      <c r="D60" s="24">
        <v>0.2</v>
      </c>
      <c r="E60" s="62">
        <v>0.2</v>
      </c>
      <c r="F60" s="24">
        <v>0.2</v>
      </c>
      <c r="G60" s="36">
        <v>0.2</v>
      </c>
    </row>
    <row r="61" spans="1:7" x14ac:dyDescent="0.25">
      <c r="A61" s="55"/>
      <c r="B61" s="18" t="s">
        <v>48</v>
      </c>
      <c r="C61" s="19" t="s">
        <v>10</v>
      </c>
      <c r="D61" s="19">
        <v>2.66</v>
      </c>
      <c r="E61" s="79">
        <v>2.93</v>
      </c>
      <c r="F61" s="19">
        <v>2.82</v>
      </c>
      <c r="G61" s="35">
        <f>E61</f>
        <v>2.93</v>
      </c>
    </row>
    <row r="62" spans="1:7" ht="24.75" x14ac:dyDescent="0.25">
      <c r="A62" s="55"/>
      <c r="B62" s="21" t="s">
        <v>50</v>
      </c>
      <c r="C62" s="19" t="s">
        <v>10</v>
      </c>
      <c r="D62" s="104">
        <v>0.2</v>
      </c>
      <c r="E62" s="20">
        <v>0.12</v>
      </c>
      <c r="F62" s="104">
        <v>0.28000000000000003</v>
      </c>
      <c r="G62" s="35">
        <f>E62</f>
        <v>0.12</v>
      </c>
    </row>
    <row r="63" spans="1:7" x14ac:dyDescent="0.25">
      <c r="A63" s="55"/>
      <c r="B63" s="60" t="s">
        <v>21</v>
      </c>
      <c r="C63" s="23" t="s">
        <v>10</v>
      </c>
      <c r="D63" s="24">
        <v>8.66</v>
      </c>
      <c r="E63" s="61">
        <v>8.41</v>
      </c>
      <c r="F63" s="23">
        <v>8.9600000000000009</v>
      </c>
      <c r="G63" s="35">
        <f>E63</f>
        <v>8.41</v>
      </c>
    </row>
    <row r="64" spans="1:7" x14ac:dyDescent="0.25">
      <c r="A64" s="55"/>
      <c r="B64" s="60" t="s">
        <v>49</v>
      </c>
      <c r="C64" s="23" t="s">
        <v>10</v>
      </c>
      <c r="D64" s="24">
        <v>4.33</v>
      </c>
      <c r="E64" s="62">
        <v>2.52</v>
      </c>
      <c r="F64" s="23">
        <v>2.69</v>
      </c>
      <c r="G64" s="36">
        <f>E64</f>
        <v>2.52</v>
      </c>
    </row>
    <row r="65" spans="1:7" x14ac:dyDescent="0.25">
      <c r="A65" s="7"/>
      <c r="B65" s="114" t="s">
        <v>22</v>
      </c>
      <c r="C65" s="23" t="s">
        <v>10</v>
      </c>
      <c r="D65" s="24">
        <v>12.61</v>
      </c>
      <c r="E65" s="62">
        <v>13.93</v>
      </c>
      <c r="F65" s="23">
        <v>13.76</v>
      </c>
      <c r="G65" s="36">
        <f>E65</f>
        <v>13.93</v>
      </c>
    </row>
    <row r="66" spans="1:7" x14ac:dyDescent="0.25">
      <c r="A66" s="37"/>
      <c r="B66" s="63" t="s">
        <v>23</v>
      </c>
      <c r="C66" s="64" t="s">
        <v>10</v>
      </c>
      <c r="D66" s="42">
        <f>D56+D57+D58+D59+D60+D61+D62+D63+D64+D65</f>
        <v>55.55</v>
      </c>
      <c r="E66" s="65">
        <f>E56+E57+E58+E59+E60+E61+E62+E63+E64+E65</f>
        <v>57.070000000000007</v>
      </c>
      <c r="F66" s="42">
        <f>F56+F57+F58+F59+F60+F61+F62+F63+F64+F65</f>
        <v>56.8</v>
      </c>
      <c r="G66" s="42">
        <f>G56+G57+G58+G59+G60+G61+G62+G63+G64+G65</f>
        <v>57.070000000000007</v>
      </c>
    </row>
    <row r="67" spans="1:7" x14ac:dyDescent="0.25">
      <c r="A67" s="59"/>
      <c r="B67" s="66" t="s">
        <v>24</v>
      </c>
      <c r="C67" s="19"/>
      <c r="D67" s="19"/>
      <c r="E67" s="20"/>
      <c r="F67" s="19"/>
      <c r="G67" s="19"/>
    </row>
    <row r="68" spans="1:7" x14ac:dyDescent="0.25">
      <c r="A68" s="55"/>
      <c r="B68" s="115" t="s">
        <v>25</v>
      </c>
      <c r="C68" s="23" t="s">
        <v>10</v>
      </c>
      <c r="D68" s="35">
        <v>84.1</v>
      </c>
      <c r="E68" s="80">
        <v>92.87</v>
      </c>
      <c r="F68" s="35">
        <v>89.17</v>
      </c>
      <c r="G68" s="35">
        <f>E68</f>
        <v>92.87</v>
      </c>
    </row>
    <row r="69" spans="1:7" x14ac:dyDescent="0.25">
      <c r="A69" s="7"/>
      <c r="B69" s="78" t="s">
        <v>26</v>
      </c>
      <c r="C69" s="23" t="s">
        <v>10</v>
      </c>
      <c r="D69" s="35">
        <v>8.11</v>
      </c>
      <c r="E69" s="80">
        <v>5.61</v>
      </c>
      <c r="F69" s="35">
        <v>6.66</v>
      </c>
      <c r="G69" s="35">
        <f>E69</f>
        <v>5.61</v>
      </c>
    </row>
    <row r="70" spans="1:7" x14ac:dyDescent="0.25">
      <c r="A70" s="7"/>
      <c r="B70" s="22" t="s">
        <v>27</v>
      </c>
      <c r="C70" s="23" t="s">
        <v>10</v>
      </c>
      <c r="D70" s="35">
        <v>6.93</v>
      </c>
      <c r="E70" s="80">
        <v>4.03</v>
      </c>
      <c r="F70" s="35">
        <v>4.7699999999999996</v>
      </c>
      <c r="G70" s="35">
        <f>E70</f>
        <v>4.03</v>
      </c>
    </row>
    <row r="71" spans="1:7" x14ac:dyDescent="0.25">
      <c r="A71" s="7"/>
      <c r="B71" s="60" t="s">
        <v>28</v>
      </c>
      <c r="C71" s="23" t="s">
        <v>10</v>
      </c>
      <c r="D71" s="36">
        <v>1.5</v>
      </c>
      <c r="E71" s="81">
        <v>1.5</v>
      </c>
      <c r="F71" s="82">
        <v>1.5</v>
      </c>
      <c r="G71" s="36">
        <v>1.5</v>
      </c>
    </row>
    <row r="72" spans="1:7" x14ac:dyDescent="0.25">
      <c r="A72" s="7"/>
      <c r="B72" s="22" t="s">
        <v>29</v>
      </c>
      <c r="C72" s="83" t="s">
        <v>10</v>
      </c>
      <c r="D72" s="25">
        <f>D68+D69+D70+D71</f>
        <v>100.63999999999999</v>
      </c>
      <c r="E72" s="84">
        <f>E68+E69+E70+E71</f>
        <v>104.01</v>
      </c>
      <c r="F72" s="83">
        <f>F68+F69+F70+F71</f>
        <v>102.1</v>
      </c>
      <c r="G72" s="25">
        <f>G68+G69+G70+G71</f>
        <v>104.01</v>
      </c>
    </row>
    <row r="73" spans="1:7" x14ac:dyDescent="0.25">
      <c r="A73" s="37" t="s">
        <v>13</v>
      </c>
      <c r="B73" s="38" t="s">
        <v>30</v>
      </c>
      <c r="C73" s="39" t="s">
        <v>10</v>
      </c>
      <c r="D73" s="40">
        <f>D72+D66+D54</f>
        <v>1022</v>
      </c>
      <c r="E73" s="41">
        <f>E72+E66+E54</f>
        <v>1002</v>
      </c>
      <c r="F73" s="40">
        <f>F72+F66+F54</f>
        <v>1055.1999999999998</v>
      </c>
      <c r="G73" s="40">
        <f>G72+G66+G54</f>
        <v>1002</v>
      </c>
    </row>
    <row r="74" spans="1:7" x14ac:dyDescent="0.25">
      <c r="A74" s="45"/>
      <c r="B74" s="46" t="s">
        <v>31</v>
      </c>
      <c r="C74" s="47"/>
      <c r="D74" s="47"/>
      <c r="E74" s="48"/>
      <c r="F74" s="47"/>
      <c r="G74" s="49"/>
    </row>
    <row r="75" spans="1:7" x14ac:dyDescent="0.25">
      <c r="A75" s="7"/>
      <c r="B75" s="15" t="s">
        <v>32</v>
      </c>
      <c r="C75" s="11" t="s">
        <v>10</v>
      </c>
      <c r="D75" s="16">
        <v>80</v>
      </c>
      <c r="E75" s="17">
        <v>30</v>
      </c>
      <c r="F75" s="16">
        <v>30</v>
      </c>
      <c r="G75" s="16">
        <v>30</v>
      </c>
    </row>
    <row r="76" spans="1:7" x14ac:dyDescent="0.25">
      <c r="A76" s="7"/>
      <c r="B76" s="15" t="s">
        <v>33</v>
      </c>
      <c r="C76" s="11" t="s">
        <v>10</v>
      </c>
      <c r="D76" s="16">
        <v>38</v>
      </c>
      <c r="E76" s="17">
        <v>38</v>
      </c>
      <c r="F76" s="28">
        <v>0</v>
      </c>
      <c r="G76" s="28">
        <v>0</v>
      </c>
    </row>
    <row r="77" spans="1:7" x14ac:dyDescent="0.25">
      <c r="A77" s="7"/>
      <c r="B77" s="15" t="s">
        <v>34</v>
      </c>
      <c r="C77" s="11" t="s">
        <v>10</v>
      </c>
      <c r="D77" s="16">
        <v>100</v>
      </c>
      <c r="E77" s="17">
        <v>100</v>
      </c>
      <c r="F77" s="28">
        <v>0</v>
      </c>
      <c r="G77" s="16">
        <v>100</v>
      </c>
    </row>
    <row r="78" spans="1:7" x14ac:dyDescent="0.25">
      <c r="A78" s="7"/>
      <c r="B78" s="15" t="s">
        <v>35</v>
      </c>
      <c r="C78" s="11" t="s">
        <v>10</v>
      </c>
      <c r="D78" s="16">
        <v>350</v>
      </c>
      <c r="E78" s="17">
        <v>350</v>
      </c>
      <c r="F78" s="16">
        <v>12.8</v>
      </c>
      <c r="G78" s="16">
        <v>420</v>
      </c>
    </row>
    <row r="79" spans="1:7" x14ac:dyDescent="0.25">
      <c r="A79" s="7"/>
      <c r="B79" s="15" t="s">
        <v>36</v>
      </c>
      <c r="C79" s="11" t="s">
        <v>10</v>
      </c>
      <c r="D79" s="16">
        <v>100</v>
      </c>
      <c r="E79" s="17">
        <v>100</v>
      </c>
      <c r="F79" s="28">
        <v>0</v>
      </c>
      <c r="G79" s="28">
        <v>0</v>
      </c>
    </row>
    <row r="80" spans="1:7" x14ac:dyDescent="0.25">
      <c r="A80" s="37" t="s">
        <v>37</v>
      </c>
      <c r="B80" s="38" t="s">
        <v>38</v>
      </c>
      <c r="C80" s="39" t="s">
        <v>10</v>
      </c>
      <c r="D80" s="44">
        <f>D75+D76+D77+D78+D79</f>
        <v>668</v>
      </c>
      <c r="E80" s="43">
        <f>E75+E76+E77+E78+E79</f>
        <v>618</v>
      </c>
      <c r="F80" s="44">
        <f>F75+F76+F77+F78+F79</f>
        <v>42.8</v>
      </c>
      <c r="G80" s="44">
        <f>G75+G76+G77+G78+G79</f>
        <v>550</v>
      </c>
    </row>
    <row r="81" spans="1:7" x14ac:dyDescent="0.25">
      <c r="A81" s="45"/>
      <c r="B81" s="46" t="s">
        <v>39</v>
      </c>
      <c r="C81" s="50"/>
      <c r="D81" s="51"/>
      <c r="E81" s="52"/>
      <c r="F81" s="51"/>
      <c r="G81" s="51"/>
    </row>
    <row r="82" spans="1:7" x14ac:dyDescent="0.25">
      <c r="A82" s="7" t="s">
        <v>11</v>
      </c>
      <c r="B82" s="29" t="s">
        <v>40</v>
      </c>
      <c r="C82" s="11" t="s">
        <v>10</v>
      </c>
      <c r="D82" s="16">
        <v>100</v>
      </c>
      <c r="E82" s="17">
        <v>100</v>
      </c>
      <c r="F82" s="16">
        <v>100</v>
      </c>
      <c r="G82" s="16">
        <v>100</v>
      </c>
    </row>
    <row r="83" spans="1:7" x14ac:dyDescent="0.25">
      <c r="A83" s="7" t="s">
        <v>11</v>
      </c>
      <c r="B83" s="15" t="s">
        <v>41</v>
      </c>
      <c r="C83" s="11" t="s">
        <v>10</v>
      </c>
      <c r="D83" s="16">
        <v>110</v>
      </c>
      <c r="E83" s="17">
        <v>110</v>
      </c>
      <c r="F83" s="16">
        <v>110</v>
      </c>
      <c r="G83" s="16">
        <v>110</v>
      </c>
    </row>
    <row r="84" spans="1:7" x14ac:dyDescent="0.25">
      <c r="A84" s="37" t="s">
        <v>37</v>
      </c>
      <c r="B84" s="38" t="s">
        <v>42</v>
      </c>
      <c r="C84" s="39" t="s">
        <v>10</v>
      </c>
      <c r="D84" s="40">
        <f>D82+D83</f>
        <v>210</v>
      </c>
      <c r="E84" s="41">
        <f>E82+E83</f>
        <v>210</v>
      </c>
      <c r="F84" s="40">
        <f>F82+F83</f>
        <v>210</v>
      </c>
      <c r="G84" s="40">
        <f>G82+G83</f>
        <v>210</v>
      </c>
    </row>
    <row r="85" spans="1:7" x14ac:dyDescent="0.25">
      <c r="A85" s="45" t="s">
        <v>37</v>
      </c>
      <c r="B85" s="46" t="s">
        <v>43</v>
      </c>
      <c r="C85" s="50" t="s">
        <v>10</v>
      </c>
      <c r="D85" s="53">
        <f>D84+D80+D73</f>
        <v>1900</v>
      </c>
      <c r="E85" s="54">
        <f>E84+E80+E73</f>
        <v>1830</v>
      </c>
      <c r="F85" s="53">
        <f>F84+F80+F73</f>
        <v>1307.9999999999998</v>
      </c>
      <c r="G85" s="53">
        <f>G84+G80+G73</f>
        <v>1762</v>
      </c>
    </row>
    <row r="86" spans="1:7" x14ac:dyDescent="0.25">
      <c r="A86" s="7" t="s">
        <v>11</v>
      </c>
      <c r="B86" s="15" t="s">
        <v>44</v>
      </c>
      <c r="C86" s="11" t="s">
        <v>10</v>
      </c>
      <c r="D86" s="16">
        <v>90</v>
      </c>
      <c r="E86" s="17">
        <v>90</v>
      </c>
      <c r="F86" s="16">
        <v>90</v>
      </c>
      <c r="G86" s="28">
        <v>0</v>
      </c>
    </row>
    <row r="87" spans="1:7" x14ac:dyDescent="0.25">
      <c r="A87" s="7" t="s">
        <v>11</v>
      </c>
      <c r="B87" s="15" t="s">
        <v>45</v>
      </c>
      <c r="C87" s="11" t="s">
        <v>10</v>
      </c>
      <c r="D87" s="16">
        <v>10</v>
      </c>
      <c r="E87" s="17">
        <v>10</v>
      </c>
      <c r="F87" s="16">
        <v>10</v>
      </c>
      <c r="G87" s="16">
        <v>10</v>
      </c>
    </row>
    <row r="88" spans="1:7" x14ac:dyDescent="0.25">
      <c r="A88" s="7"/>
      <c r="B88" s="22" t="s">
        <v>37</v>
      </c>
      <c r="C88" s="9" t="s">
        <v>10</v>
      </c>
      <c r="D88" s="27">
        <f>D86+D87</f>
        <v>100</v>
      </c>
      <c r="E88" s="26">
        <f>E86+E87</f>
        <v>100</v>
      </c>
      <c r="F88" s="27">
        <f>F86+F87</f>
        <v>100</v>
      </c>
      <c r="G88" s="27">
        <f>G86+G87</f>
        <v>10</v>
      </c>
    </row>
    <row r="89" spans="1:7" ht="15.75" thickBot="1" x14ac:dyDescent="0.3">
      <c r="A89" s="116" t="s">
        <v>46</v>
      </c>
      <c r="B89" s="117" t="s">
        <v>47</v>
      </c>
      <c r="C89" s="118" t="s">
        <v>10</v>
      </c>
      <c r="D89" s="119">
        <f>D85+D88</f>
        <v>2000</v>
      </c>
      <c r="E89" s="120">
        <f>E85+E88</f>
        <v>1930</v>
      </c>
      <c r="F89" s="121">
        <f>F85+F88</f>
        <v>1407.9999999999998</v>
      </c>
      <c r="G89" s="121">
        <f>G85+G88</f>
        <v>1772</v>
      </c>
    </row>
  </sheetData>
  <mergeCells count="9">
    <mergeCell ref="D48:E48"/>
    <mergeCell ref="A49:B49"/>
    <mergeCell ref="J3:K3"/>
    <mergeCell ref="A4:B4"/>
    <mergeCell ref="B1:G1"/>
    <mergeCell ref="A2:G2"/>
    <mergeCell ref="D3:E3"/>
    <mergeCell ref="B46:G46"/>
    <mergeCell ref="A47:G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3" zoomScaleNormal="100" workbookViewId="0">
      <selection activeCell="I11" sqref="I11"/>
    </sheetView>
  </sheetViews>
  <sheetFormatPr defaultRowHeight="15" x14ac:dyDescent="0.25"/>
  <cols>
    <col min="1" max="1" width="8.28515625" customWidth="1"/>
    <col min="2" max="2" width="36.85546875" customWidth="1"/>
    <col min="3" max="3" width="6.140625" customWidth="1"/>
    <col min="4" max="4" width="9.42578125" customWidth="1"/>
    <col min="5" max="5" width="11" customWidth="1"/>
    <col min="6" max="6" width="9.7109375" customWidth="1"/>
    <col min="7" max="7" width="8.5703125" customWidth="1"/>
    <col min="9" max="9" width="15.42578125" customWidth="1"/>
    <col min="10" max="10" width="17.5703125" customWidth="1"/>
    <col min="11" max="11" width="9.5703125" bestFit="1" customWidth="1"/>
    <col min="12" max="12" width="12.28515625" customWidth="1"/>
  </cols>
  <sheetData>
    <row r="1" spans="1:13" x14ac:dyDescent="0.25">
      <c r="A1" s="30"/>
      <c r="B1" s="30"/>
      <c r="C1" s="30"/>
      <c r="D1" s="109"/>
      <c r="E1" s="110"/>
      <c r="F1" s="109"/>
      <c r="G1" s="111"/>
      <c r="I1" s="86"/>
      <c r="J1" s="86"/>
      <c r="K1" s="86"/>
      <c r="L1" s="86"/>
      <c r="M1" s="86"/>
    </row>
    <row r="2" spans="1:13" x14ac:dyDescent="0.25">
      <c r="B2" s="171" t="s">
        <v>55</v>
      </c>
      <c r="C2" s="172"/>
      <c r="D2" s="172"/>
      <c r="E2" s="172"/>
      <c r="F2" s="172"/>
      <c r="G2" s="172"/>
    </row>
    <row r="3" spans="1:13" ht="15.75" thickBot="1" x14ac:dyDescent="0.3">
      <c r="A3" s="173" t="s">
        <v>72</v>
      </c>
      <c r="B3" s="173"/>
      <c r="C3" s="173"/>
      <c r="D3" s="173"/>
      <c r="E3" s="173"/>
      <c r="F3" s="173"/>
      <c r="G3" s="173"/>
    </row>
    <row r="4" spans="1:13" ht="15.75" thickBot="1" x14ac:dyDescent="0.3">
      <c r="A4" s="72"/>
      <c r="B4" s="73"/>
      <c r="C4" s="74"/>
      <c r="D4" s="165" t="s">
        <v>0</v>
      </c>
      <c r="E4" s="166"/>
      <c r="F4" s="112"/>
      <c r="G4" s="85">
        <v>2244.3200000000002</v>
      </c>
    </row>
    <row r="5" spans="1:13" ht="15.75" thickBot="1" x14ac:dyDescent="0.3">
      <c r="A5" s="167" t="s">
        <v>1</v>
      </c>
      <c r="B5" s="168"/>
      <c r="C5" s="67"/>
      <c r="D5" s="68">
        <v>0.74960000000000004</v>
      </c>
      <c r="E5" s="69">
        <v>0.82769999999999999</v>
      </c>
      <c r="F5" s="70">
        <v>0.79479999999999995</v>
      </c>
      <c r="G5" s="71">
        <f>E5</f>
        <v>0.82769999999999999</v>
      </c>
    </row>
    <row r="6" spans="1:13" x14ac:dyDescent="0.25">
      <c r="A6" s="1"/>
      <c r="B6" s="2"/>
      <c r="C6" s="3"/>
      <c r="D6" s="4" t="s">
        <v>2</v>
      </c>
      <c r="E6" s="5" t="s">
        <v>3</v>
      </c>
      <c r="F6" s="6" t="s">
        <v>4</v>
      </c>
      <c r="G6" s="32" t="s">
        <v>5</v>
      </c>
    </row>
    <row r="7" spans="1:13" x14ac:dyDescent="0.25">
      <c r="A7" s="7"/>
      <c r="B7" s="8" t="s">
        <v>6</v>
      </c>
      <c r="C7" s="9" t="s">
        <v>7</v>
      </c>
      <c r="D7" s="9" t="s">
        <v>8</v>
      </c>
      <c r="E7" s="10" t="s">
        <v>8</v>
      </c>
      <c r="F7" s="9" t="s">
        <v>8</v>
      </c>
      <c r="G7" s="33" t="s">
        <v>8</v>
      </c>
    </row>
    <row r="8" spans="1:13" x14ac:dyDescent="0.25">
      <c r="A8" s="7"/>
      <c r="B8" s="103" t="s">
        <v>9</v>
      </c>
      <c r="C8" s="11" t="s">
        <v>10</v>
      </c>
      <c r="D8" s="12">
        <v>922.03</v>
      </c>
      <c r="E8" s="13">
        <v>885.99</v>
      </c>
      <c r="F8" s="11">
        <v>865.86</v>
      </c>
      <c r="G8" s="34">
        <f>E8</f>
        <v>885.99</v>
      </c>
    </row>
    <row r="9" spans="1:13" ht="24.75" x14ac:dyDescent="0.25">
      <c r="A9" s="7" t="s">
        <v>11</v>
      </c>
      <c r="B9" s="14" t="s">
        <v>12</v>
      </c>
      <c r="C9" s="11" t="s">
        <v>10</v>
      </c>
      <c r="D9" s="11">
        <v>177.01</v>
      </c>
      <c r="E9" s="113">
        <v>184.24</v>
      </c>
      <c r="F9" s="16">
        <v>204.39</v>
      </c>
      <c r="G9" s="34">
        <f>E9</f>
        <v>184.24</v>
      </c>
    </row>
    <row r="10" spans="1:13" x14ac:dyDescent="0.25">
      <c r="A10" s="37" t="s">
        <v>13</v>
      </c>
      <c r="B10" s="38" t="s">
        <v>30</v>
      </c>
      <c r="C10" s="39" t="s">
        <v>10</v>
      </c>
      <c r="D10" s="40">
        <f>SUM(D8:D9)</f>
        <v>1099.04</v>
      </c>
      <c r="E10" s="41">
        <f>SUM(E8:E9)</f>
        <v>1070.23</v>
      </c>
      <c r="F10" s="40">
        <f>SUM(F8:F9)</f>
        <v>1070.25</v>
      </c>
      <c r="G10" s="40">
        <f>SUM(G8:G9)</f>
        <v>1070.23</v>
      </c>
    </row>
    <row r="11" spans="1:13" x14ac:dyDescent="0.25">
      <c r="A11" s="45"/>
      <c r="B11" s="46" t="s">
        <v>61</v>
      </c>
      <c r="C11" s="47"/>
      <c r="D11" s="47"/>
      <c r="E11" s="48"/>
      <c r="F11" s="47"/>
      <c r="G11" s="47"/>
    </row>
    <row r="12" spans="1:13" x14ac:dyDescent="0.25">
      <c r="A12" s="55"/>
      <c r="B12" s="60" t="s">
        <v>65</v>
      </c>
      <c r="C12" s="23" t="s">
        <v>10</v>
      </c>
      <c r="D12" s="24">
        <v>1.5</v>
      </c>
      <c r="E12" s="62">
        <v>1.5</v>
      </c>
      <c r="F12" s="24">
        <v>1.5</v>
      </c>
      <c r="G12" s="36">
        <f>E12</f>
        <v>1.5</v>
      </c>
    </row>
    <row r="13" spans="1:13" x14ac:dyDescent="0.25">
      <c r="A13" s="7"/>
      <c r="B13" s="60" t="s">
        <v>18</v>
      </c>
      <c r="C13" s="23" t="s">
        <v>10</v>
      </c>
      <c r="D13" s="24">
        <v>0</v>
      </c>
      <c r="E13" s="62">
        <v>0</v>
      </c>
      <c r="F13" s="24">
        <v>0</v>
      </c>
      <c r="G13" s="36">
        <v>0</v>
      </c>
    </row>
    <row r="14" spans="1:13" x14ac:dyDescent="0.25">
      <c r="A14" s="7"/>
      <c r="B14" s="60" t="s">
        <v>56</v>
      </c>
      <c r="C14" s="23" t="s">
        <v>10</v>
      </c>
      <c r="D14" s="23">
        <v>1.1000000000000001</v>
      </c>
      <c r="E14" s="61">
        <v>1.1000000000000001</v>
      </c>
      <c r="F14" s="23">
        <v>1.1000000000000001</v>
      </c>
      <c r="G14" s="35">
        <v>1.1000000000000001</v>
      </c>
    </row>
    <row r="15" spans="1:13" x14ac:dyDescent="0.25">
      <c r="A15" s="55"/>
      <c r="B15" s="60" t="s">
        <v>57</v>
      </c>
      <c r="C15" s="23" t="s">
        <v>10</v>
      </c>
      <c r="D15" s="24">
        <v>0</v>
      </c>
      <c r="E15" s="62">
        <v>0</v>
      </c>
      <c r="F15" s="24">
        <v>0</v>
      </c>
      <c r="G15" s="36">
        <f>E15</f>
        <v>0</v>
      </c>
    </row>
    <row r="16" spans="1:13" x14ac:dyDescent="0.25">
      <c r="A16" s="55"/>
      <c r="B16" s="18" t="s">
        <v>67</v>
      </c>
      <c r="C16" s="19" t="s">
        <v>10</v>
      </c>
      <c r="D16" s="104">
        <v>2.2400000000000002</v>
      </c>
      <c r="E16" s="79">
        <v>2.2400000000000002</v>
      </c>
      <c r="F16" s="104">
        <v>2.2400000000000002</v>
      </c>
      <c r="G16" s="36">
        <f>E16</f>
        <v>2.2400000000000002</v>
      </c>
    </row>
    <row r="17" spans="1:7" ht="27" customHeight="1" x14ac:dyDescent="0.25">
      <c r="A17" s="144"/>
      <c r="B17" s="143" t="s">
        <v>50</v>
      </c>
      <c r="C17" s="145" t="s">
        <v>10</v>
      </c>
      <c r="D17" s="146">
        <v>1.7</v>
      </c>
      <c r="E17" s="147">
        <v>1.9</v>
      </c>
      <c r="F17" s="146">
        <v>1.8</v>
      </c>
      <c r="G17" s="148">
        <f>E17</f>
        <v>1.9</v>
      </c>
    </row>
    <row r="18" spans="1:7" x14ac:dyDescent="0.25">
      <c r="A18" s="55"/>
      <c r="B18" s="60" t="s">
        <v>21</v>
      </c>
      <c r="C18" s="23" t="s">
        <v>10</v>
      </c>
      <c r="D18" s="24">
        <v>9.6999999999999993</v>
      </c>
      <c r="E18" s="61">
        <v>12.02</v>
      </c>
      <c r="F18" s="23">
        <v>10.7</v>
      </c>
      <c r="G18" s="35">
        <f>E18</f>
        <v>12.02</v>
      </c>
    </row>
    <row r="19" spans="1:7" x14ac:dyDescent="0.25">
      <c r="A19" s="55"/>
      <c r="B19" s="60" t="s">
        <v>49</v>
      </c>
      <c r="C19" s="23" t="s">
        <v>10</v>
      </c>
      <c r="D19" s="24">
        <v>2.13</v>
      </c>
      <c r="E19" s="62">
        <v>2.36</v>
      </c>
      <c r="F19" s="23">
        <v>2.2599999999999998</v>
      </c>
      <c r="G19" s="36">
        <f>E19</f>
        <v>2.36</v>
      </c>
    </row>
    <row r="20" spans="1:7" x14ac:dyDescent="0.25">
      <c r="A20" s="128"/>
      <c r="B20" s="77" t="s">
        <v>62</v>
      </c>
      <c r="C20" s="129" t="s">
        <v>10</v>
      </c>
      <c r="D20" s="130">
        <f>D12+D13+D14+D15+D16+D17+D18+D19</f>
        <v>18.369999999999997</v>
      </c>
      <c r="E20" s="131">
        <f>E12+E13+E14+E15+E16+E17+E18+E19</f>
        <v>21.119999999999997</v>
      </c>
      <c r="F20" s="130">
        <f>F12+F13+F14+F15+F16+F17+F18+F19</f>
        <v>19.600000000000001</v>
      </c>
      <c r="G20" s="130">
        <f>G12+G13+G14+G15+G16+G17+G18+G19</f>
        <v>21.119999999999997</v>
      </c>
    </row>
    <row r="21" spans="1:7" x14ac:dyDescent="0.25">
      <c r="A21" s="37" t="s">
        <v>13</v>
      </c>
      <c r="B21" s="38" t="s">
        <v>64</v>
      </c>
      <c r="C21" s="39" t="s">
        <v>10</v>
      </c>
      <c r="D21" s="40">
        <f>D20+D10</f>
        <v>1117.4099999999999</v>
      </c>
      <c r="E21" s="41">
        <f>E20+E10</f>
        <v>1091.3499999999999</v>
      </c>
      <c r="F21" s="40">
        <f>F20+F10</f>
        <v>1089.8499999999999</v>
      </c>
      <c r="G21" s="40">
        <f>G20+G10</f>
        <v>1091.3499999999999</v>
      </c>
    </row>
    <row r="22" spans="1:7" x14ac:dyDescent="0.25">
      <c r="A22" s="45"/>
      <c r="B22" s="46" t="s">
        <v>31</v>
      </c>
      <c r="C22" s="47"/>
      <c r="D22" s="47"/>
      <c r="E22" s="48"/>
      <c r="F22" s="47"/>
      <c r="G22" s="49"/>
    </row>
    <row r="23" spans="1:7" x14ac:dyDescent="0.25">
      <c r="A23" s="7"/>
      <c r="B23" s="15" t="s">
        <v>32</v>
      </c>
      <c r="C23" s="11" t="s">
        <v>10</v>
      </c>
      <c r="D23" s="16">
        <v>80</v>
      </c>
      <c r="E23" s="17">
        <v>30</v>
      </c>
      <c r="F23" s="16">
        <v>30</v>
      </c>
      <c r="G23" s="16">
        <v>30</v>
      </c>
    </row>
    <row r="24" spans="1:7" x14ac:dyDescent="0.25">
      <c r="A24" s="7"/>
      <c r="B24" s="15" t="s">
        <v>33</v>
      </c>
      <c r="C24" s="11" t="s">
        <v>10</v>
      </c>
      <c r="D24" s="16">
        <v>38</v>
      </c>
      <c r="E24" s="17">
        <v>38</v>
      </c>
      <c r="F24" s="28">
        <v>0</v>
      </c>
      <c r="G24" s="28">
        <v>0</v>
      </c>
    </row>
    <row r="25" spans="1:7" x14ac:dyDescent="0.25">
      <c r="A25" s="7"/>
      <c r="B25" s="15" t="s">
        <v>34</v>
      </c>
      <c r="C25" s="11" t="s">
        <v>10</v>
      </c>
      <c r="D25" s="16">
        <v>100</v>
      </c>
      <c r="E25" s="17">
        <v>100</v>
      </c>
      <c r="F25" s="28">
        <v>0</v>
      </c>
      <c r="G25" s="16">
        <v>100</v>
      </c>
    </row>
    <row r="26" spans="1:7" x14ac:dyDescent="0.25">
      <c r="A26" s="7"/>
      <c r="B26" s="15" t="s">
        <v>35</v>
      </c>
      <c r="C26" s="11" t="s">
        <v>10</v>
      </c>
      <c r="D26" s="16">
        <v>350</v>
      </c>
      <c r="E26" s="17">
        <v>350</v>
      </c>
      <c r="F26" s="16">
        <v>12.8</v>
      </c>
      <c r="G26" s="16">
        <v>420</v>
      </c>
    </row>
    <row r="27" spans="1:7" x14ac:dyDescent="0.25">
      <c r="A27" s="7"/>
      <c r="B27" s="15" t="s">
        <v>36</v>
      </c>
      <c r="C27" s="11" t="s">
        <v>10</v>
      </c>
      <c r="D27" s="16">
        <v>100</v>
      </c>
      <c r="E27" s="17">
        <v>100</v>
      </c>
      <c r="F27" s="28">
        <v>0</v>
      </c>
      <c r="G27" s="28">
        <v>0</v>
      </c>
    </row>
    <row r="28" spans="1:7" x14ac:dyDescent="0.25">
      <c r="A28" s="37" t="s">
        <v>37</v>
      </c>
      <c r="B28" s="38" t="s">
        <v>38</v>
      </c>
      <c r="C28" s="39" t="s">
        <v>10</v>
      </c>
      <c r="D28" s="44">
        <f>D23+D24+D25+D26+D27</f>
        <v>668</v>
      </c>
      <c r="E28" s="43">
        <f>E23+E24+E25+E26+E27</f>
        <v>618</v>
      </c>
      <c r="F28" s="44">
        <f>F23+F24+F25+F26+F27</f>
        <v>42.8</v>
      </c>
      <c r="G28" s="44">
        <f>G23+G24+G25+G26+G27</f>
        <v>550</v>
      </c>
    </row>
    <row r="29" spans="1:7" x14ac:dyDescent="0.25">
      <c r="A29" s="45"/>
      <c r="B29" s="46" t="s">
        <v>39</v>
      </c>
      <c r="C29" s="50"/>
      <c r="D29" s="51"/>
      <c r="E29" s="52"/>
      <c r="F29" s="51"/>
      <c r="G29" s="51"/>
    </row>
    <row r="30" spans="1:7" x14ac:dyDescent="0.25">
      <c r="A30" s="7" t="s">
        <v>11</v>
      </c>
      <c r="B30" s="29" t="s">
        <v>40</v>
      </c>
      <c r="C30" s="11" t="s">
        <v>10</v>
      </c>
      <c r="D30" s="16">
        <v>100</v>
      </c>
      <c r="E30" s="17">
        <v>100</v>
      </c>
      <c r="F30" s="16">
        <v>100</v>
      </c>
      <c r="G30" s="16">
        <v>100</v>
      </c>
    </row>
    <row r="31" spans="1:7" x14ac:dyDescent="0.25">
      <c r="A31" s="7" t="s">
        <v>11</v>
      </c>
      <c r="B31" s="15" t="s">
        <v>41</v>
      </c>
      <c r="C31" s="11" t="s">
        <v>10</v>
      </c>
      <c r="D31" s="16">
        <v>110</v>
      </c>
      <c r="E31" s="17">
        <v>110</v>
      </c>
      <c r="F31" s="16">
        <v>110</v>
      </c>
      <c r="G31" s="16">
        <v>110</v>
      </c>
    </row>
    <row r="32" spans="1:7" x14ac:dyDescent="0.25">
      <c r="A32" s="37" t="s">
        <v>37</v>
      </c>
      <c r="B32" s="38" t="s">
        <v>42</v>
      </c>
      <c r="C32" s="39" t="s">
        <v>10</v>
      </c>
      <c r="D32" s="40">
        <f>D30+D31</f>
        <v>210</v>
      </c>
      <c r="E32" s="41">
        <f>E30+E31</f>
        <v>210</v>
      </c>
      <c r="F32" s="40">
        <f>F30+F31</f>
        <v>210</v>
      </c>
      <c r="G32" s="40">
        <f>G30+G31</f>
        <v>210</v>
      </c>
    </row>
    <row r="33" spans="1:7" x14ac:dyDescent="0.25">
      <c r="A33" s="45" t="s">
        <v>37</v>
      </c>
      <c r="B33" s="46" t="s">
        <v>43</v>
      </c>
      <c r="C33" s="50" t="s">
        <v>10</v>
      </c>
      <c r="D33" s="53">
        <f>D32+D28+D21</f>
        <v>1995.4099999999999</v>
      </c>
      <c r="E33" s="54">
        <f>E32+E28+E21</f>
        <v>1919.35</v>
      </c>
      <c r="F33" s="53">
        <f>F32+F28+F21</f>
        <v>1342.6499999999999</v>
      </c>
      <c r="G33" s="53">
        <f>G32+G28+G21</f>
        <v>1851.35</v>
      </c>
    </row>
    <row r="34" spans="1:7" x14ac:dyDescent="0.25">
      <c r="A34" s="7" t="s">
        <v>11</v>
      </c>
      <c r="B34" s="15" t="s">
        <v>44</v>
      </c>
      <c r="C34" s="11" t="s">
        <v>10</v>
      </c>
      <c r="D34" s="16">
        <v>90</v>
      </c>
      <c r="E34" s="17">
        <v>90</v>
      </c>
      <c r="F34" s="16">
        <v>90</v>
      </c>
      <c r="G34" s="28">
        <v>0</v>
      </c>
    </row>
    <row r="35" spans="1:7" x14ac:dyDescent="0.25">
      <c r="A35" s="7" t="s">
        <v>11</v>
      </c>
      <c r="B35" s="15" t="s">
        <v>45</v>
      </c>
      <c r="C35" s="11" t="s">
        <v>10</v>
      </c>
      <c r="D35" s="16">
        <v>10</v>
      </c>
      <c r="E35" s="17">
        <v>10</v>
      </c>
      <c r="F35" s="16">
        <v>10</v>
      </c>
      <c r="G35" s="16">
        <v>10</v>
      </c>
    </row>
    <row r="36" spans="1:7" x14ac:dyDescent="0.25">
      <c r="A36" s="7"/>
      <c r="B36" s="22" t="s">
        <v>37</v>
      </c>
      <c r="C36" s="9" t="s">
        <v>10</v>
      </c>
      <c r="D36" s="27">
        <f>D34+D35</f>
        <v>100</v>
      </c>
      <c r="E36" s="26">
        <f>E34+E35</f>
        <v>100</v>
      </c>
      <c r="F36" s="27">
        <f>F34+F35</f>
        <v>100</v>
      </c>
      <c r="G36" s="27">
        <f>G34+G35</f>
        <v>10</v>
      </c>
    </row>
    <row r="37" spans="1:7" ht="15.75" thickBot="1" x14ac:dyDescent="0.3">
      <c r="A37" s="116" t="s">
        <v>63</v>
      </c>
      <c r="B37" s="117" t="s">
        <v>47</v>
      </c>
      <c r="C37" s="118" t="s">
        <v>10</v>
      </c>
      <c r="D37" s="132">
        <f>D33+D36</f>
        <v>2095.41</v>
      </c>
      <c r="E37" s="120">
        <f>E33+E36</f>
        <v>2019.35</v>
      </c>
      <c r="F37" s="121">
        <f>F33+F36</f>
        <v>1442.6499999999999</v>
      </c>
      <c r="G37" s="121">
        <f>G33+G36</f>
        <v>1861.35</v>
      </c>
    </row>
    <row r="39" spans="1:7" x14ac:dyDescent="0.25">
      <c r="B39" t="s">
        <v>68</v>
      </c>
      <c r="D39" s="125">
        <v>1989</v>
      </c>
      <c r="E39" s="125">
        <v>1887</v>
      </c>
      <c r="F39" s="125">
        <v>1811</v>
      </c>
      <c r="G39" s="101"/>
    </row>
    <row r="40" spans="1:7" x14ac:dyDescent="0.25">
      <c r="B40" t="s">
        <v>59</v>
      </c>
      <c r="D40" s="125">
        <v>2000</v>
      </c>
      <c r="E40" s="125">
        <v>1930</v>
      </c>
      <c r="F40" s="125">
        <v>1408</v>
      </c>
      <c r="G40" s="125">
        <v>1772</v>
      </c>
    </row>
    <row r="41" spans="1:7" x14ac:dyDescent="0.25">
      <c r="B41" t="s">
        <v>60</v>
      </c>
      <c r="D41" s="125">
        <f>D37</f>
        <v>2095.41</v>
      </c>
      <c r="E41" s="125">
        <f>E37</f>
        <v>2019.35</v>
      </c>
      <c r="F41" s="125">
        <f>F37</f>
        <v>1442.6499999999999</v>
      </c>
      <c r="G41" s="125">
        <f>G37</f>
        <v>1861.35</v>
      </c>
    </row>
    <row r="42" spans="1:7" x14ac:dyDescent="0.25">
      <c r="B42" s="126" t="s">
        <v>58</v>
      </c>
      <c r="C42" s="126"/>
      <c r="D42" s="127">
        <f>D40-D41</f>
        <v>-95.409999999999854</v>
      </c>
      <c r="E42" s="127">
        <f t="shared" ref="E42:G42" si="0">E40-E41</f>
        <v>-89.349999999999909</v>
      </c>
      <c r="F42" s="127">
        <f t="shared" si="0"/>
        <v>-34.649999999999864</v>
      </c>
      <c r="G42" s="127">
        <f t="shared" si="0"/>
        <v>-89.349999999999909</v>
      </c>
    </row>
    <row r="43" spans="1:7" x14ac:dyDescent="0.25">
      <c r="B43" t="s">
        <v>66</v>
      </c>
      <c r="D43" s="138">
        <f>D42/D41*100</f>
        <v>-4.55328551452937</v>
      </c>
      <c r="E43" s="138">
        <f t="shared" ref="E43:G43" si="1">E42/E41*100</f>
        <v>-4.4246911134771052</v>
      </c>
      <c r="F43" s="139">
        <f t="shared" si="1"/>
        <v>-2.4018299656881341</v>
      </c>
      <c r="G43" s="139">
        <f t="shared" si="1"/>
        <v>-4.8002793671260067</v>
      </c>
    </row>
    <row r="44" spans="1:7" x14ac:dyDescent="0.25">
      <c r="B44" s="140" t="s">
        <v>69</v>
      </c>
      <c r="C44" s="140"/>
      <c r="D44" s="142">
        <f>D41-D39</f>
        <v>106.40999999999985</v>
      </c>
      <c r="E44" s="141">
        <f t="shared" ref="E44:F44" si="2">E41-E39</f>
        <v>132.34999999999991</v>
      </c>
      <c r="F44" s="142">
        <f t="shared" si="2"/>
        <v>-368.35000000000014</v>
      </c>
      <c r="G44" s="140"/>
    </row>
  </sheetData>
  <mergeCells count="4">
    <mergeCell ref="B2:G2"/>
    <mergeCell ref="A3:G3"/>
    <mergeCell ref="D4:E4"/>
    <mergeCell ref="A5: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I17" sqref="I17"/>
    </sheetView>
  </sheetViews>
  <sheetFormatPr defaultRowHeight="15" x14ac:dyDescent="0.25"/>
  <cols>
    <col min="1" max="1" width="8.28515625" customWidth="1"/>
    <col min="2" max="2" width="36.85546875" customWidth="1"/>
    <col min="3" max="3" width="6.140625" customWidth="1"/>
    <col min="4" max="4" width="9.42578125" customWidth="1"/>
    <col min="5" max="5" width="11" customWidth="1"/>
    <col min="6" max="6" width="9.7109375" customWidth="1"/>
    <col min="7" max="7" width="9" customWidth="1"/>
    <col min="9" max="9" width="15.42578125" customWidth="1"/>
    <col min="10" max="10" width="17.5703125" customWidth="1"/>
    <col min="11" max="11" width="9.5703125" bestFit="1" customWidth="1"/>
    <col min="12" max="12" width="12.28515625" customWidth="1"/>
  </cols>
  <sheetData>
    <row r="1" spans="1:7" x14ac:dyDescent="0.25">
      <c r="B1" s="171" t="s">
        <v>70</v>
      </c>
      <c r="C1" s="172"/>
      <c r="D1" s="172"/>
      <c r="E1" s="172"/>
      <c r="F1" s="172"/>
      <c r="G1" s="172"/>
    </row>
    <row r="2" spans="1:7" ht="15.75" thickBot="1" x14ac:dyDescent="0.3">
      <c r="A2" s="173" t="s">
        <v>71</v>
      </c>
      <c r="B2" s="173"/>
      <c r="C2" s="173"/>
      <c r="D2" s="173"/>
      <c r="E2" s="173"/>
      <c r="F2" s="173"/>
      <c r="G2" s="173"/>
    </row>
    <row r="3" spans="1:7" ht="15.75" thickBot="1" x14ac:dyDescent="0.3">
      <c r="A3" s="72"/>
      <c r="B3" s="73"/>
      <c r="C3" s="74"/>
      <c r="D3" s="165" t="s">
        <v>0</v>
      </c>
      <c r="E3" s="166"/>
      <c r="F3" s="112"/>
      <c r="G3" s="85">
        <v>2244.1799999999998</v>
      </c>
    </row>
    <row r="4" spans="1:7" ht="15.75" thickBot="1" x14ac:dyDescent="0.3">
      <c r="A4" s="174" t="s">
        <v>1</v>
      </c>
      <c r="B4" s="175"/>
      <c r="C4" s="67"/>
      <c r="D4" s="68">
        <v>0.74360000000000004</v>
      </c>
      <c r="E4" s="69">
        <v>0.8306</v>
      </c>
      <c r="F4" s="70">
        <v>0.79530000000000001</v>
      </c>
      <c r="G4" s="71">
        <f>E4</f>
        <v>0.8306</v>
      </c>
    </row>
    <row r="5" spans="1:7" x14ac:dyDescent="0.25">
      <c r="A5" s="1"/>
      <c r="B5" s="2"/>
      <c r="C5" s="3"/>
      <c r="D5" s="4" t="s">
        <v>2</v>
      </c>
      <c r="E5" s="5" t="s">
        <v>3</v>
      </c>
      <c r="F5" s="6" t="s">
        <v>4</v>
      </c>
      <c r="G5" s="32" t="s">
        <v>5</v>
      </c>
    </row>
    <row r="6" spans="1:7" x14ac:dyDescent="0.25">
      <c r="A6" s="7"/>
      <c r="B6" s="8" t="s">
        <v>6</v>
      </c>
      <c r="C6" s="9" t="s">
        <v>7</v>
      </c>
      <c r="D6" s="9" t="s">
        <v>8</v>
      </c>
      <c r="E6" s="10" t="s">
        <v>8</v>
      </c>
      <c r="F6" s="9" t="s">
        <v>8</v>
      </c>
      <c r="G6" s="33" t="s">
        <v>8</v>
      </c>
    </row>
    <row r="7" spans="1:7" x14ac:dyDescent="0.25">
      <c r="A7" s="7"/>
      <c r="B7" s="103" t="s">
        <v>9</v>
      </c>
      <c r="C7" s="11" t="s">
        <v>10</v>
      </c>
      <c r="D7" s="12">
        <v>966.75</v>
      </c>
      <c r="E7" s="17">
        <v>956.54</v>
      </c>
      <c r="F7" s="11">
        <v>935.52</v>
      </c>
      <c r="G7" s="149">
        <f>E7</f>
        <v>956.54</v>
      </c>
    </row>
    <row r="8" spans="1:7" ht="24.75" x14ac:dyDescent="0.25">
      <c r="A8" s="7" t="s">
        <v>11</v>
      </c>
      <c r="B8" s="14" t="s">
        <v>12</v>
      </c>
      <c r="C8" s="11" t="s">
        <v>10</v>
      </c>
      <c r="D8" s="11">
        <v>177.01</v>
      </c>
      <c r="E8" s="113">
        <v>184.24</v>
      </c>
      <c r="F8" s="16">
        <v>204.39</v>
      </c>
      <c r="G8" s="34">
        <f>E8</f>
        <v>184.24</v>
      </c>
    </row>
    <row r="9" spans="1:7" x14ac:dyDescent="0.25">
      <c r="A9" s="37" t="s">
        <v>13</v>
      </c>
      <c r="B9" s="38" t="s">
        <v>30</v>
      </c>
      <c r="C9" s="39" t="s">
        <v>10</v>
      </c>
      <c r="D9" s="40">
        <f>SUM(D7:D8)</f>
        <v>1143.76</v>
      </c>
      <c r="E9" s="41">
        <f>SUM(E7:E8)</f>
        <v>1140.78</v>
      </c>
      <c r="F9" s="40">
        <f>SUM(F7:F8)</f>
        <v>1139.9099999999999</v>
      </c>
      <c r="G9" s="40">
        <f>SUM(G7:G8)</f>
        <v>1140.78</v>
      </c>
    </row>
    <row r="10" spans="1:7" x14ac:dyDescent="0.25">
      <c r="A10" s="45"/>
      <c r="B10" s="46" t="s">
        <v>61</v>
      </c>
      <c r="C10" s="47"/>
      <c r="D10" s="47"/>
      <c r="E10" s="48"/>
      <c r="F10" s="47"/>
      <c r="G10" s="47"/>
    </row>
    <row r="11" spans="1:7" x14ac:dyDescent="0.25">
      <c r="A11" s="55"/>
      <c r="B11" s="60" t="s">
        <v>65</v>
      </c>
      <c r="C11" s="23" t="s">
        <v>10</v>
      </c>
      <c r="D11" s="24">
        <v>1.5</v>
      </c>
      <c r="E11" s="62">
        <v>1.5</v>
      </c>
      <c r="F11" s="24">
        <v>1.5</v>
      </c>
      <c r="G11" s="36">
        <f>E11</f>
        <v>1.5</v>
      </c>
    </row>
    <row r="12" spans="1:7" x14ac:dyDescent="0.25">
      <c r="A12" s="7"/>
      <c r="B12" s="60" t="s">
        <v>18</v>
      </c>
      <c r="C12" s="23" t="s">
        <v>10</v>
      </c>
      <c r="D12" s="24">
        <v>0</v>
      </c>
      <c r="E12" s="62">
        <v>0</v>
      </c>
      <c r="F12" s="24">
        <v>0</v>
      </c>
      <c r="G12" s="36">
        <v>0</v>
      </c>
    </row>
    <row r="13" spans="1:7" x14ac:dyDescent="0.25">
      <c r="A13" s="7"/>
      <c r="B13" s="60" t="s">
        <v>56</v>
      </c>
      <c r="C13" s="23" t="s">
        <v>10</v>
      </c>
      <c r="D13" s="23">
        <v>1.1000000000000001</v>
      </c>
      <c r="E13" s="61">
        <v>1.1000000000000001</v>
      </c>
      <c r="F13" s="23">
        <v>1.1000000000000001</v>
      </c>
      <c r="G13" s="35">
        <v>1.1000000000000001</v>
      </c>
    </row>
    <row r="14" spans="1:7" x14ac:dyDescent="0.25">
      <c r="A14" s="55"/>
      <c r="B14" s="60" t="s">
        <v>57</v>
      </c>
      <c r="C14" s="23" t="s">
        <v>10</v>
      </c>
      <c r="D14" s="24">
        <v>0</v>
      </c>
      <c r="E14" s="62">
        <v>0</v>
      </c>
      <c r="F14" s="24">
        <v>0</v>
      </c>
      <c r="G14" s="36">
        <f>E14</f>
        <v>0</v>
      </c>
    </row>
    <row r="15" spans="1:7" x14ac:dyDescent="0.25">
      <c r="A15" s="55"/>
      <c r="B15" s="18" t="s">
        <v>67</v>
      </c>
      <c r="C15" s="19" t="s">
        <v>10</v>
      </c>
      <c r="D15" s="104">
        <v>1.67</v>
      </c>
      <c r="E15" s="79">
        <v>1.86</v>
      </c>
      <c r="F15" s="104">
        <v>1.78</v>
      </c>
      <c r="G15" s="36">
        <f>E15</f>
        <v>1.86</v>
      </c>
    </row>
    <row r="16" spans="1:7" ht="25.5" customHeight="1" x14ac:dyDescent="0.25">
      <c r="A16" s="144"/>
      <c r="B16" s="143" t="s">
        <v>50</v>
      </c>
      <c r="C16" s="145" t="s">
        <v>10</v>
      </c>
      <c r="D16" s="150">
        <v>1.7</v>
      </c>
      <c r="E16" s="147">
        <v>1.9</v>
      </c>
      <c r="F16" s="150">
        <v>1.8</v>
      </c>
      <c r="G16" s="148">
        <f>E16</f>
        <v>1.9</v>
      </c>
    </row>
    <row r="17" spans="1:7" x14ac:dyDescent="0.25">
      <c r="A17" s="55"/>
      <c r="B17" s="60" t="s">
        <v>21</v>
      </c>
      <c r="C17" s="23" t="s">
        <v>10</v>
      </c>
      <c r="D17" s="24">
        <f>D9*1%</f>
        <v>11.4376</v>
      </c>
      <c r="E17" s="24">
        <f t="shared" ref="E17:G17" si="0">E9*1%</f>
        <v>11.4078</v>
      </c>
      <c r="F17" s="24">
        <f t="shared" si="0"/>
        <v>11.399099999999999</v>
      </c>
      <c r="G17" s="24">
        <f t="shared" si="0"/>
        <v>11.4078</v>
      </c>
    </row>
    <row r="18" spans="1:7" x14ac:dyDescent="0.25">
      <c r="A18" s="55"/>
      <c r="B18" s="60" t="s">
        <v>49</v>
      </c>
      <c r="C18" s="23" t="s">
        <v>10</v>
      </c>
      <c r="D18" s="24">
        <f>D9*0.5%</f>
        <v>5.7187999999999999</v>
      </c>
      <c r="E18" s="62">
        <f>E9*0.3%</f>
        <v>3.4223400000000002</v>
      </c>
      <c r="F18" s="24">
        <f>F9*0.3%</f>
        <v>3.4197299999999995</v>
      </c>
      <c r="G18" s="36">
        <f>E18</f>
        <v>3.4223400000000002</v>
      </c>
    </row>
    <row r="19" spans="1:7" x14ac:dyDescent="0.25">
      <c r="A19" s="128"/>
      <c r="B19" s="77" t="s">
        <v>62</v>
      </c>
      <c r="C19" s="129" t="s">
        <v>10</v>
      </c>
      <c r="D19" s="130">
        <f>D11+D12+D13+D14+D15+D16+D17+D18</f>
        <v>23.126399999999997</v>
      </c>
      <c r="E19" s="131">
        <f>E11+E12+E13+E14+E15+E16+E17+E18</f>
        <v>21.19014</v>
      </c>
      <c r="F19" s="130">
        <f>F11+F12+F13+F14+F15+F16+F17+F18</f>
        <v>20.998829999999998</v>
      </c>
      <c r="G19" s="130">
        <f>G11+G12+G13+G14+G15+G16+G17+G18</f>
        <v>21.19014</v>
      </c>
    </row>
    <row r="20" spans="1:7" x14ac:dyDescent="0.25">
      <c r="A20" s="37" t="s">
        <v>13</v>
      </c>
      <c r="B20" s="38" t="s">
        <v>64</v>
      </c>
      <c r="C20" s="39" t="s">
        <v>10</v>
      </c>
      <c r="D20" s="40">
        <f>D19+D9</f>
        <v>1166.8864000000001</v>
      </c>
      <c r="E20" s="41">
        <f>E19+E9</f>
        <v>1161.9701399999999</v>
      </c>
      <c r="F20" s="40">
        <f>F19+F9</f>
        <v>1160.9088299999999</v>
      </c>
      <c r="G20" s="40">
        <f>G19+G9</f>
        <v>1161.9701399999999</v>
      </c>
    </row>
    <row r="21" spans="1:7" x14ac:dyDescent="0.25">
      <c r="A21" s="45"/>
      <c r="B21" s="46" t="s">
        <v>31</v>
      </c>
      <c r="C21" s="47"/>
      <c r="D21" s="47"/>
      <c r="E21" s="48"/>
      <c r="F21" s="47"/>
      <c r="G21" s="49"/>
    </row>
    <row r="22" spans="1:7" x14ac:dyDescent="0.25">
      <c r="A22" s="7"/>
      <c r="B22" s="15" t="s">
        <v>32</v>
      </c>
      <c r="C22" s="11" t="s">
        <v>10</v>
      </c>
      <c r="D22" s="16">
        <v>80</v>
      </c>
      <c r="E22" s="17">
        <v>30</v>
      </c>
      <c r="F22" s="16">
        <v>30</v>
      </c>
      <c r="G22" s="16">
        <v>30</v>
      </c>
    </row>
    <row r="23" spans="1:7" x14ac:dyDescent="0.25">
      <c r="A23" s="7"/>
      <c r="B23" s="15" t="s">
        <v>33</v>
      </c>
      <c r="C23" s="11" t="s">
        <v>10</v>
      </c>
      <c r="D23" s="16">
        <v>38</v>
      </c>
      <c r="E23" s="17">
        <v>38</v>
      </c>
      <c r="F23" s="28">
        <v>0</v>
      </c>
      <c r="G23" s="28">
        <v>0</v>
      </c>
    </row>
    <row r="24" spans="1:7" x14ac:dyDescent="0.25">
      <c r="A24" s="7"/>
      <c r="B24" s="15" t="s">
        <v>34</v>
      </c>
      <c r="C24" s="11" t="s">
        <v>10</v>
      </c>
      <c r="D24" s="16">
        <v>100</v>
      </c>
      <c r="E24" s="17">
        <v>100</v>
      </c>
      <c r="F24" s="28">
        <v>0</v>
      </c>
      <c r="G24" s="16">
        <v>100</v>
      </c>
    </row>
    <row r="25" spans="1:7" x14ac:dyDescent="0.25">
      <c r="A25" s="7"/>
      <c r="B25" s="15" t="s">
        <v>35</v>
      </c>
      <c r="C25" s="11" t="s">
        <v>10</v>
      </c>
      <c r="D25" s="16">
        <v>350</v>
      </c>
      <c r="E25" s="17">
        <v>350</v>
      </c>
      <c r="F25" s="16">
        <v>12.8</v>
      </c>
      <c r="G25" s="16">
        <v>420</v>
      </c>
    </row>
    <row r="26" spans="1:7" x14ac:dyDescent="0.25">
      <c r="A26" s="7"/>
      <c r="B26" s="15" t="s">
        <v>36</v>
      </c>
      <c r="C26" s="11" t="s">
        <v>10</v>
      </c>
      <c r="D26" s="16">
        <v>100</v>
      </c>
      <c r="E26" s="17">
        <v>100</v>
      </c>
      <c r="F26" s="28">
        <v>0</v>
      </c>
      <c r="G26" s="28">
        <v>0</v>
      </c>
    </row>
    <row r="27" spans="1:7" x14ac:dyDescent="0.25">
      <c r="A27" s="37" t="s">
        <v>37</v>
      </c>
      <c r="B27" s="38" t="s">
        <v>38</v>
      </c>
      <c r="C27" s="39" t="s">
        <v>10</v>
      </c>
      <c r="D27" s="44">
        <f>D22+D23+D24+D25+D26</f>
        <v>668</v>
      </c>
      <c r="E27" s="43">
        <f>E22+E23+E24+E25+E26</f>
        <v>618</v>
      </c>
      <c r="F27" s="44">
        <f>F22+F23+F24+F25+F26</f>
        <v>42.8</v>
      </c>
      <c r="G27" s="44">
        <f>G22+G23+G24+G25+G26</f>
        <v>550</v>
      </c>
    </row>
    <row r="28" spans="1:7" x14ac:dyDescent="0.25">
      <c r="A28" s="45"/>
      <c r="B28" s="46" t="s">
        <v>39</v>
      </c>
      <c r="C28" s="50"/>
      <c r="D28" s="51"/>
      <c r="E28" s="52"/>
      <c r="F28" s="51"/>
      <c r="G28" s="51"/>
    </row>
    <row r="29" spans="1:7" x14ac:dyDescent="0.25">
      <c r="A29" s="7" t="s">
        <v>11</v>
      </c>
      <c r="B29" s="29" t="s">
        <v>40</v>
      </c>
      <c r="C29" s="11" t="s">
        <v>10</v>
      </c>
      <c r="D29" s="16">
        <v>100</v>
      </c>
      <c r="E29" s="17">
        <v>100</v>
      </c>
      <c r="F29" s="16">
        <v>100</v>
      </c>
      <c r="G29" s="16">
        <v>100</v>
      </c>
    </row>
    <row r="30" spans="1:7" x14ac:dyDescent="0.25">
      <c r="A30" s="7" t="s">
        <v>11</v>
      </c>
      <c r="B30" s="15" t="s">
        <v>41</v>
      </c>
      <c r="C30" s="11" t="s">
        <v>10</v>
      </c>
      <c r="D30" s="16">
        <v>110</v>
      </c>
      <c r="E30" s="17">
        <v>110</v>
      </c>
      <c r="F30" s="16">
        <v>110</v>
      </c>
      <c r="G30" s="16">
        <v>110</v>
      </c>
    </row>
    <row r="31" spans="1:7" x14ac:dyDescent="0.25">
      <c r="A31" s="37" t="s">
        <v>37</v>
      </c>
      <c r="B31" s="38" t="s">
        <v>42</v>
      </c>
      <c r="C31" s="39" t="s">
        <v>10</v>
      </c>
      <c r="D31" s="40">
        <f>D29+D30</f>
        <v>210</v>
      </c>
      <c r="E31" s="41">
        <f>E29+E30</f>
        <v>210</v>
      </c>
      <c r="F31" s="40">
        <f>F29+F30</f>
        <v>210</v>
      </c>
      <c r="G31" s="40">
        <f>G29+G30</f>
        <v>210</v>
      </c>
    </row>
    <row r="32" spans="1:7" x14ac:dyDescent="0.25">
      <c r="A32" s="45" t="s">
        <v>37</v>
      </c>
      <c r="B32" s="46" t="s">
        <v>43</v>
      </c>
      <c r="C32" s="50" t="s">
        <v>10</v>
      </c>
      <c r="D32" s="53">
        <f>D31+D27+D20</f>
        <v>2044.8864000000001</v>
      </c>
      <c r="E32" s="54">
        <f>E31+E27+E20</f>
        <v>1989.9701399999999</v>
      </c>
      <c r="F32" s="53">
        <f>F31+F27+F20</f>
        <v>1413.7088299999998</v>
      </c>
      <c r="G32" s="53">
        <f>G31+G27+G20</f>
        <v>1921.9701399999999</v>
      </c>
    </row>
    <row r="33" spans="1:7" x14ac:dyDescent="0.25">
      <c r="A33" s="7" t="s">
        <v>11</v>
      </c>
      <c r="B33" s="15" t="s">
        <v>44</v>
      </c>
      <c r="C33" s="11" t="s">
        <v>10</v>
      </c>
      <c r="D33" s="16">
        <v>90</v>
      </c>
      <c r="E33" s="17">
        <v>90</v>
      </c>
      <c r="F33" s="16">
        <v>90</v>
      </c>
      <c r="G33" s="28">
        <v>0</v>
      </c>
    </row>
    <row r="34" spans="1:7" x14ac:dyDescent="0.25">
      <c r="A34" s="7" t="s">
        <v>11</v>
      </c>
      <c r="B34" s="15" t="s">
        <v>45</v>
      </c>
      <c r="C34" s="11" t="s">
        <v>10</v>
      </c>
      <c r="D34" s="16">
        <v>10</v>
      </c>
      <c r="E34" s="17">
        <v>10</v>
      </c>
      <c r="F34" s="16">
        <v>10</v>
      </c>
      <c r="G34" s="16">
        <v>10</v>
      </c>
    </row>
    <row r="35" spans="1:7" x14ac:dyDescent="0.25">
      <c r="A35" s="7"/>
      <c r="B35" s="22" t="s">
        <v>37</v>
      </c>
      <c r="C35" s="9" t="s">
        <v>10</v>
      </c>
      <c r="D35" s="27">
        <f>D33+D34</f>
        <v>100</v>
      </c>
      <c r="E35" s="26">
        <f>E33+E34</f>
        <v>100</v>
      </c>
      <c r="F35" s="27">
        <f>F33+F34</f>
        <v>100</v>
      </c>
      <c r="G35" s="27">
        <f>G33+G34</f>
        <v>10</v>
      </c>
    </row>
    <row r="36" spans="1:7" ht="15.75" thickBot="1" x14ac:dyDescent="0.3">
      <c r="A36" s="116" t="s">
        <v>63</v>
      </c>
      <c r="B36" s="117" t="s">
        <v>47</v>
      </c>
      <c r="C36" s="118" t="s">
        <v>10</v>
      </c>
      <c r="D36" s="151">
        <f>D32+D35</f>
        <v>2144.8864000000003</v>
      </c>
      <c r="E36" s="152">
        <f>E32+E35</f>
        <v>2089.9701399999999</v>
      </c>
      <c r="F36" s="153">
        <f>F32+F35</f>
        <v>1513.7088299999998</v>
      </c>
      <c r="G36" s="153">
        <f>G32+G35</f>
        <v>1931.9701399999999</v>
      </c>
    </row>
    <row r="38" spans="1:7" x14ac:dyDescent="0.25">
      <c r="B38" t="s">
        <v>68</v>
      </c>
      <c r="D38" s="125">
        <v>0</v>
      </c>
      <c r="E38" s="125">
        <v>0</v>
      </c>
      <c r="F38" s="125">
        <v>0</v>
      </c>
      <c r="G38" s="101"/>
    </row>
    <row r="39" spans="1:7" x14ac:dyDescent="0.25">
      <c r="B39" t="s">
        <v>59</v>
      </c>
      <c r="D39" s="125">
        <v>2095.41</v>
      </c>
      <c r="E39" s="125">
        <v>2019.35</v>
      </c>
      <c r="F39" s="125">
        <v>1442.65</v>
      </c>
      <c r="G39" s="125">
        <v>1861.35</v>
      </c>
    </row>
    <row r="40" spans="1:7" x14ac:dyDescent="0.25">
      <c r="B40" t="s">
        <v>60</v>
      </c>
      <c r="D40" s="125">
        <f>D36</f>
        <v>2144.8864000000003</v>
      </c>
      <c r="E40" s="125">
        <f>E36</f>
        <v>2089.9701399999999</v>
      </c>
      <c r="F40" s="125">
        <f>F36</f>
        <v>1513.7088299999998</v>
      </c>
      <c r="G40" s="125">
        <f>G36</f>
        <v>1931.9701399999999</v>
      </c>
    </row>
    <row r="41" spans="1:7" x14ac:dyDescent="0.25">
      <c r="B41" s="126" t="s">
        <v>58</v>
      </c>
      <c r="C41" s="126"/>
      <c r="D41" s="127">
        <f>D40-D39</f>
        <v>49.476400000000467</v>
      </c>
      <c r="E41" s="127">
        <f t="shared" ref="E41:G41" si="1">E40-E39</f>
        <v>70.620139999999992</v>
      </c>
      <c r="F41" s="127">
        <f t="shared" si="1"/>
        <v>71.058829999999716</v>
      </c>
      <c r="G41" s="127">
        <f t="shared" si="1"/>
        <v>70.620139999999992</v>
      </c>
    </row>
    <row r="42" spans="1:7" x14ac:dyDescent="0.25">
      <c r="B42" t="s">
        <v>66</v>
      </c>
      <c r="D42" s="138">
        <f>D41/D40*100</f>
        <v>2.3067142390385085</v>
      </c>
      <c r="E42" s="138">
        <f t="shared" ref="E42:G42" si="2">E41/E40*100</f>
        <v>3.3790023430669685</v>
      </c>
      <c r="F42" s="138">
        <f t="shared" si="2"/>
        <v>4.6943526120541774</v>
      </c>
      <c r="G42" s="138">
        <f t="shared" si="2"/>
        <v>3.6553432445907261</v>
      </c>
    </row>
  </sheetData>
  <mergeCells count="4">
    <mergeCell ref="B1:G1"/>
    <mergeCell ref="A2:G2"/>
    <mergeCell ref="D3:E3"/>
    <mergeCell ref="A4:B4"/>
  </mergeCells>
  <pageMargins left="0.7" right="0.7" top="0.75" bottom="0.75" header="0.3" footer="0.3"/>
  <pageSetup orientation="portrait" horizontalDpi="4294967293" verticalDpi="4294967293" r:id="rId1"/>
  <ignoredErrors>
    <ignoredError sqref="G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zoomScale="110" zoomScaleNormal="110" workbookViewId="0">
      <selection activeCell="E38" sqref="E38"/>
    </sheetView>
  </sheetViews>
  <sheetFormatPr defaultRowHeight="15" x14ac:dyDescent="0.25"/>
  <cols>
    <col min="1" max="1" width="8.28515625" customWidth="1"/>
    <col min="2" max="2" width="36.85546875" customWidth="1"/>
    <col min="3" max="3" width="6.140625" customWidth="1"/>
    <col min="4" max="4" width="9.42578125" customWidth="1"/>
    <col min="5" max="5" width="11" customWidth="1"/>
    <col min="6" max="6" width="9.7109375" customWidth="1"/>
    <col min="7" max="7" width="9" customWidth="1"/>
    <col min="9" max="9" width="15.42578125" customWidth="1"/>
    <col min="10" max="10" width="17.5703125" customWidth="1"/>
    <col min="11" max="11" width="9.5703125" bestFit="1" customWidth="1"/>
    <col min="12" max="12" width="12.28515625" customWidth="1"/>
  </cols>
  <sheetData>
    <row r="1" spans="1:7" x14ac:dyDescent="0.25">
      <c r="B1" s="171" t="s">
        <v>73</v>
      </c>
      <c r="C1" s="172"/>
      <c r="D1" s="172"/>
      <c r="E1" s="172"/>
      <c r="F1" s="172"/>
      <c r="G1" s="172"/>
    </row>
    <row r="2" spans="1:7" ht="15.75" thickBot="1" x14ac:dyDescent="0.3">
      <c r="A2" s="173" t="s">
        <v>74</v>
      </c>
      <c r="B2" s="173"/>
      <c r="C2" s="173"/>
      <c r="D2" s="173"/>
      <c r="E2" s="173"/>
      <c r="F2" s="173"/>
      <c r="G2" s="173"/>
    </row>
    <row r="3" spans="1:7" ht="15.75" thickBot="1" x14ac:dyDescent="0.3">
      <c r="A3" s="72"/>
      <c r="B3" s="73"/>
      <c r="C3" s="74"/>
      <c r="D3" s="165" t="s">
        <v>0</v>
      </c>
      <c r="E3" s="166"/>
      <c r="F3" s="112"/>
      <c r="G3" s="85">
        <v>2245.5</v>
      </c>
    </row>
    <row r="4" spans="1:7" ht="15.75" thickBot="1" x14ac:dyDescent="0.3">
      <c r="A4" s="176" t="s">
        <v>1</v>
      </c>
      <c r="B4" s="177"/>
      <c r="C4" s="67"/>
      <c r="D4" s="164">
        <v>0.74070000000000003</v>
      </c>
      <c r="E4" s="69">
        <v>0.82699999999999996</v>
      </c>
      <c r="F4" s="70">
        <v>0.79549999999999998</v>
      </c>
      <c r="G4" s="71">
        <f>E4</f>
        <v>0.82699999999999996</v>
      </c>
    </row>
    <row r="5" spans="1:7" x14ac:dyDescent="0.25">
      <c r="A5" s="1"/>
      <c r="B5" s="2"/>
      <c r="C5" s="3"/>
      <c r="D5" s="4" t="s">
        <v>2</v>
      </c>
      <c r="E5" s="5" t="s">
        <v>3</v>
      </c>
      <c r="F5" s="6" t="s">
        <v>4</v>
      </c>
      <c r="G5" s="32" t="s">
        <v>5</v>
      </c>
    </row>
    <row r="6" spans="1:7" x14ac:dyDescent="0.25">
      <c r="A6" s="7"/>
      <c r="B6" s="8" t="s">
        <v>6</v>
      </c>
      <c r="C6" s="9" t="s">
        <v>7</v>
      </c>
      <c r="D6" s="9" t="s">
        <v>8</v>
      </c>
      <c r="E6" s="10" t="s">
        <v>8</v>
      </c>
      <c r="F6" s="9" t="s">
        <v>8</v>
      </c>
      <c r="G6" s="33" t="s">
        <v>8</v>
      </c>
    </row>
    <row r="7" spans="1:7" x14ac:dyDescent="0.25">
      <c r="A7" s="7"/>
      <c r="B7" s="103" t="s">
        <v>9</v>
      </c>
      <c r="C7" s="11" t="s">
        <v>10</v>
      </c>
      <c r="D7" s="12">
        <v>932.23</v>
      </c>
      <c r="E7" s="17">
        <v>1069.3699999999999</v>
      </c>
      <c r="F7" s="11">
        <v>942.72</v>
      </c>
      <c r="G7" s="149">
        <f>E7</f>
        <v>1069.3699999999999</v>
      </c>
    </row>
    <row r="8" spans="1:7" ht="24.75" x14ac:dyDescent="0.25">
      <c r="A8" s="7" t="s">
        <v>11</v>
      </c>
      <c r="B8" s="14" t="s">
        <v>12</v>
      </c>
      <c r="C8" s="11" t="s">
        <v>10</v>
      </c>
      <c r="D8" s="11">
        <v>198.74</v>
      </c>
      <c r="E8" s="113">
        <v>261.08999999999997</v>
      </c>
      <c r="F8" s="16">
        <v>223.12</v>
      </c>
      <c r="G8" s="34">
        <f>E8</f>
        <v>261.08999999999997</v>
      </c>
    </row>
    <row r="9" spans="1:7" x14ac:dyDescent="0.25">
      <c r="A9" s="37" t="s">
        <v>13</v>
      </c>
      <c r="B9" s="38" t="s">
        <v>30</v>
      </c>
      <c r="C9" s="39" t="s">
        <v>10</v>
      </c>
      <c r="D9" s="40">
        <f>SUM(D7:D8)</f>
        <v>1130.97</v>
      </c>
      <c r="E9" s="41">
        <f>SUM(E7:E8)</f>
        <v>1330.4599999999998</v>
      </c>
      <c r="F9" s="40">
        <f>SUM(F7:F8)</f>
        <v>1165.8400000000001</v>
      </c>
      <c r="G9" s="40">
        <f>SUM(G7:G8)</f>
        <v>1330.4599999999998</v>
      </c>
    </row>
    <row r="10" spans="1:7" x14ac:dyDescent="0.25">
      <c r="A10" s="45"/>
      <c r="B10" s="46" t="s">
        <v>61</v>
      </c>
      <c r="C10" s="47"/>
      <c r="D10" s="47"/>
      <c r="E10" s="48"/>
      <c r="F10" s="47"/>
      <c r="G10" s="47"/>
    </row>
    <row r="11" spans="1:7" x14ac:dyDescent="0.25">
      <c r="A11" s="55"/>
      <c r="B11" s="60" t="s">
        <v>65</v>
      </c>
      <c r="C11" s="23" t="s">
        <v>10</v>
      </c>
      <c r="D11" s="24">
        <v>1.5</v>
      </c>
      <c r="E11" s="62">
        <v>1.5</v>
      </c>
      <c r="F11" s="24">
        <v>1.5</v>
      </c>
      <c r="G11" s="36">
        <f>E11</f>
        <v>1.5</v>
      </c>
    </row>
    <row r="12" spans="1:7" x14ac:dyDescent="0.25">
      <c r="A12" s="7"/>
      <c r="B12" s="60" t="s">
        <v>18</v>
      </c>
      <c r="C12" s="23" t="s">
        <v>10</v>
      </c>
      <c r="D12" s="24">
        <v>0</v>
      </c>
      <c r="E12" s="62">
        <v>0</v>
      </c>
      <c r="F12" s="24">
        <v>0</v>
      </c>
      <c r="G12" s="36">
        <v>0</v>
      </c>
    </row>
    <row r="13" spans="1:7" x14ac:dyDescent="0.25">
      <c r="A13" s="7"/>
      <c r="B13" s="60" t="s">
        <v>56</v>
      </c>
      <c r="C13" s="23" t="s">
        <v>10</v>
      </c>
      <c r="D13" s="23">
        <v>1.1000000000000001</v>
      </c>
      <c r="E13" s="61">
        <v>1.1000000000000001</v>
      </c>
      <c r="F13" s="23">
        <v>1.1000000000000001</v>
      </c>
      <c r="G13" s="35">
        <v>1.1000000000000001</v>
      </c>
    </row>
    <row r="14" spans="1:7" x14ac:dyDescent="0.25">
      <c r="A14" s="55"/>
      <c r="B14" s="60" t="s">
        <v>57</v>
      </c>
      <c r="C14" s="23" t="s">
        <v>10</v>
      </c>
      <c r="D14" s="24">
        <v>0</v>
      </c>
      <c r="E14" s="62">
        <v>0</v>
      </c>
      <c r="F14" s="24">
        <v>0</v>
      </c>
      <c r="G14" s="36">
        <f>E14</f>
        <v>0</v>
      </c>
    </row>
    <row r="15" spans="1:7" x14ac:dyDescent="0.25">
      <c r="A15" s="55"/>
      <c r="B15" s="18" t="s">
        <v>67</v>
      </c>
      <c r="C15" s="19" t="s">
        <v>10</v>
      </c>
      <c r="D15" s="104">
        <v>1.67</v>
      </c>
      <c r="E15" s="79">
        <v>1.86</v>
      </c>
      <c r="F15" s="104">
        <v>1.78</v>
      </c>
      <c r="G15" s="36">
        <f>E15</f>
        <v>1.86</v>
      </c>
    </row>
    <row r="16" spans="1:7" ht="25.5" customHeight="1" x14ac:dyDescent="0.25">
      <c r="A16" s="144"/>
      <c r="B16" s="143" t="s">
        <v>101</v>
      </c>
      <c r="C16" s="145" t="s">
        <v>10</v>
      </c>
      <c r="D16" s="150">
        <v>0.24</v>
      </c>
      <c r="E16" s="147">
        <v>0.14000000000000001</v>
      </c>
      <c r="F16" s="150">
        <v>0.45</v>
      </c>
      <c r="G16" s="148">
        <f>E16</f>
        <v>0.14000000000000001</v>
      </c>
    </row>
    <row r="17" spans="1:7" x14ac:dyDescent="0.25">
      <c r="A17" s="55"/>
      <c r="B17" s="60" t="s">
        <v>21</v>
      </c>
      <c r="C17" s="23" t="s">
        <v>10</v>
      </c>
      <c r="D17" s="24">
        <f>D9*1%</f>
        <v>11.309700000000001</v>
      </c>
      <c r="E17" s="24">
        <f t="shared" ref="E17:G17" si="0">E9*1%</f>
        <v>13.304599999999999</v>
      </c>
      <c r="F17" s="24">
        <f t="shared" si="0"/>
        <v>11.658400000000002</v>
      </c>
      <c r="G17" s="24">
        <f t="shared" si="0"/>
        <v>13.304599999999999</v>
      </c>
    </row>
    <row r="18" spans="1:7" x14ac:dyDescent="0.25">
      <c r="A18" s="55"/>
      <c r="B18" s="60" t="s">
        <v>49</v>
      </c>
      <c r="C18" s="23" t="s">
        <v>10</v>
      </c>
      <c r="D18" s="24">
        <f>D9*0.5%</f>
        <v>5.6548500000000006</v>
      </c>
      <c r="E18" s="62">
        <f>E9*0.3%</f>
        <v>3.9913799999999995</v>
      </c>
      <c r="F18" s="24">
        <f>F9*0.3%</f>
        <v>3.4975200000000006</v>
      </c>
      <c r="G18" s="36">
        <f>E18</f>
        <v>3.9913799999999995</v>
      </c>
    </row>
    <row r="19" spans="1:7" x14ac:dyDescent="0.25">
      <c r="A19" s="128"/>
      <c r="B19" s="77" t="s">
        <v>62</v>
      </c>
      <c r="C19" s="129" t="s">
        <v>10</v>
      </c>
      <c r="D19" s="130">
        <f>D11+D12+D13+D14+D15+D16+D17+D18</f>
        <v>21.474550000000001</v>
      </c>
      <c r="E19" s="131">
        <f>E11+E12+E13+E14+E15+E16+E17+E18</f>
        <v>21.895979999999998</v>
      </c>
      <c r="F19" s="130">
        <f>F11+F12+F13+F14+F15+F16+F17+F18</f>
        <v>19.985920000000004</v>
      </c>
      <c r="G19" s="130">
        <f>G11+G12+G13+G14+G15+G16+G17+G18</f>
        <v>21.895979999999998</v>
      </c>
    </row>
    <row r="20" spans="1:7" x14ac:dyDescent="0.25">
      <c r="A20" s="37" t="s">
        <v>13</v>
      </c>
      <c r="B20" s="38" t="s">
        <v>64</v>
      </c>
      <c r="C20" s="39" t="s">
        <v>10</v>
      </c>
      <c r="D20" s="40">
        <f>D19+D9</f>
        <v>1152.4445499999999</v>
      </c>
      <c r="E20" s="41">
        <f>E19+E9</f>
        <v>1352.3559799999998</v>
      </c>
      <c r="F20" s="40">
        <f>F19+F9</f>
        <v>1185.8259200000002</v>
      </c>
      <c r="G20" s="40">
        <f>G19+G9</f>
        <v>1352.3559799999998</v>
      </c>
    </row>
    <row r="21" spans="1:7" x14ac:dyDescent="0.25">
      <c r="A21" s="45"/>
      <c r="B21" s="46" t="s">
        <v>31</v>
      </c>
      <c r="C21" s="47"/>
      <c r="D21" s="47"/>
      <c r="E21" s="48"/>
      <c r="F21" s="47"/>
      <c r="G21" s="49"/>
    </row>
    <row r="22" spans="1:7" x14ac:dyDescent="0.25">
      <c r="A22" s="7"/>
      <c r="B22" s="15" t="s">
        <v>32</v>
      </c>
      <c r="C22" s="11" t="s">
        <v>10</v>
      </c>
      <c r="D22" s="16">
        <v>80</v>
      </c>
      <c r="E22" s="17">
        <v>30</v>
      </c>
      <c r="F22" s="16">
        <v>30</v>
      </c>
      <c r="G22" s="16">
        <v>30</v>
      </c>
    </row>
    <row r="23" spans="1:7" x14ac:dyDescent="0.25">
      <c r="A23" s="7"/>
      <c r="B23" s="15" t="s">
        <v>33</v>
      </c>
      <c r="C23" s="11" t="s">
        <v>10</v>
      </c>
      <c r="D23" s="16">
        <v>38</v>
      </c>
      <c r="E23" s="17">
        <v>38</v>
      </c>
      <c r="F23" s="28">
        <v>0</v>
      </c>
      <c r="G23" s="28">
        <v>0</v>
      </c>
    </row>
    <row r="24" spans="1:7" x14ac:dyDescent="0.25">
      <c r="A24" s="7"/>
      <c r="B24" s="15" t="s">
        <v>34</v>
      </c>
      <c r="C24" s="11" t="s">
        <v>10</v>
      </c>
      <c r="D24" s="16">
        <v>100</v>
      </c>
      <c r="E24" s="17">
        <v>100</v>
      </c>
      <c r="F24" s="28">
        <v>0</v>
      </c>
      <c r="G24" s="16">
        <v>100</v>
      </c>
    </row>
    <row r="25" spans="1:7" x14ac:dyDescent="0.25">
      <c r="A25" s="7"/>
      <c r="B25" s="15" t="s">
        <v>35</v>
      </c>
      <c r="C25" s="11" t="s">
        <v>10</v>
      </c>
      <c r="D25" s="16">
        <v>350</v>
      </c>
      <c r="E25" s="17">
        <v>350</v>
      </c>
      <c r="F25" s="16">
        <v>12.8</v>
      </c>
      <c r="G25" s="16">
        <v>420</v>
      </c>
    </row>
    <row r="26" spans="1:7" x14ac:dyDescent="0.25">
      <c r="A26" s="7"/>
      <c r="B26" s="15" t="s">
        <v>36</v>
      </c>
      <c r="C26" s="11" t="s">
        <v>10</v>
      </c>
      <c r="D26" s="16">
        <v>100</v>
      </c>
      <c r="E26" s="17">
        <v>100</v>
      </c>
      <c r="F26" s="28">
        <v>0</v>
      </c>
      <c r="G26" s="28">
        <v>0</v>
      </c>
    </row>
    <row r="27" spans="1:7" x14ac:dyDescent="0.25">
      <c r="A27" s="37" t="s">
        <v>37</v>
      </c>
      <c r="B27" s="38" t="s">
        <v>38</v>
      </c>
      <c r="C27" s="39" t="s">
        <v>10</v>
      </c>
      <c r="D27" s="44">
        <f>D22+D23+D24+D25+D26</f>
        <v>668</v>
      </c>
      <c r="E27" s="43">
        <f>E22+E23+E24+E25+E26</f>
        <v>618</v>
      </c>
      <c r="F27" s="44">
        <f>F22+F23+F24+F25+F26</f>
        <v>42.8</v>
      </c>
      <c r="G27" s="44">
        <f>G22+G23+G24+G25+G26</f>
        <v>550</v>
      </c>
    </row>
    <row r="28" spans="1:7" x14ac:dyDescent="0.25">
      <c r="A28" s="45"/>
      <c r="B28" s="46" t="s">
        <v>39</v>
      </c>
      <c r="C28" s="50"/>
      <c r="D28" s="51"/>
      <c r="E28" s="52"/>
      <c r="F28" s="51"/>
      <c r="G28" s="51"/>
    </row>
    <row r="29" spans="1:7" x14ac:dyDescent="0.25">
      <c r="A29" s="7" t="s">
        <v>11</v>
      </c>
      <c r="B29" s="29" t="s">
        <v>40</v>
      </c>
      <c r="C29" s="11" t="s">
        <v>10</v>
      </c>
      <c r="D29" s="16">
        <v>100</v>
      </c>
      <c r="E29" s="17">
        <v>100</v>
      </c>
      <c r="F29" s="16">
        <v>100</v>
      </c>
      <c r="G29" s="16">
        <v>100</v>
      </c>
    </row>
    <row r="30" spans="1:7" x14ac:dyDescent="0.25">
      <c r="A30" s="7" t="s">
        <v>11</v>
      </c>
      <c r="B30" s="15" t="s">
        <v>41</v>
      </c>
      <c r="C30" s="11" t="s">
        <v>10</v>
      </c>
      <c r="D30" s="16">
        <v>110</v>
      </c>
      <c r="E30" s="17">
        <v>110</v>
      </c>
      <c r="F30" s="16">
        <v>110</v>
      </c>
      <c r="G30" s="16">
        <v>110</v>
      </c>
    </row>
    <row r="31" spans="1:7" x14ac:dyDescent="0.25">
      <c r="A31" s="37" t="s">
        <v>37</v>
      </c>
      <c r="B31" s="38" t="s">
        <v>42</v>
      </c>
      <c r="C31" s="39" t="s">
        <v>10</v>
      </c>
      <c r="D31" s="40">
        <f>D29+D30</f>
        <v>210</v>
      </c>
      <c r="E31" s="41">
        <f>E29+E30</f>
        <v>210</v>
      </c>
      <c r="F31" s="40">
        <f>F29+F30</f>
        <v>210</v>
      </c>
      <c r="G31" s="40">
        <f>G29+G30</f>
        <v>210</v>
      </c>
    </row>
    <row r="32" spans="1:7" x14ac:dyDescent="0.25">
      <c r="A32" s="45" t="s">
        <v>37</v>
      </c>
      <c r="B32" s="46" t="s">
        <v>43</v>
      </c>
      <c r="C32" s="50" t="s">
        <v>10</v>
      </c>
      <c r="D32" s="53">
        <f>D31+D27+D20</f>
        <v>2030.4445499999999</v>
      </c>
      <c r="E32" s="54">
        <f>E31+E27+E20</f>
        <v>2180.3559799999998</v>
      </c>
      <c r="F32" s="53">
        <f>F31+F27+F20</f>
        <v>1438.6259200000002</v>
      </c>
      <c r="G32" s="53">
        <f>G31+G27+G20</f>
        <v>2112.3559799999998</v>
      </c>
    </row>
    <row r="33" spans="1:7" x14ac:dyDescent="0.25">
      <c r="A33" s="7" t="s">
        <v>11</v>
      </c>
      <c r="B33" s="15" t="s">
        <v>44</v>
      </c>
      <c r="C33" s="11" t="s">
        <v>10</v>
      </c>
      <c r="D33" s="16">
        <v>90</v>
      </c>
      <c r="E33" s="17">
        <v>90</v>
      </c>
      <c r="F33" s="16">
        <v>90</v>
      </c>
      <c r="G33" s="28">
        <v>0</v>
      </c>
    </row>
    <row r="34" spans="1:7" x14ac:dyDescent="0.25">
      <c r="A34" s="7" t="s">
        <v>11</v>
      </c>
      <c r="B34" s="15" t="s">
        <v>45</v>
      </c>
      <c r="C34" s="11" t="s">
        <v>10</v>
      </c>
      <c r="D34" s="16">
        <v>10</v>
      </c>
      <c r="E34" s="17">
        <v>10</v>
      </c>
      <c r="F34" s="16">
        <v>10</v>
      </c>
      <c r="G34" s="16">
        <v>10</v>
      </c>
    </row>
    <row r="35" spans="1:7" x14ac:dyDescent="0.25">
      <c r="A35" s="7"/>
      <c r="B35" s="22" t="s">
        <v>37</v>
      </c>
      <c r="C35" s="9" t="s">
        <v>10</v>
      </c>
      <c r="D35" s="27">
        <f>D33+D34</f>
        <v>100</v>
      </c>
      <c r="E35" s="26">
        <f>E33+E34</f>
        <v>100</v>
      </c>
      <c r="F35" s="27">
        <f>F33+F34</f>
        <v>100</v>
      </c>
      <c r="G35" s="27">
        <f>G33+G34</f>
        <v>10</v>
      </c>
    </row>
    <row r="36" spans="1:7" ht="15.75" thickBot="1" x14ac:dyDescent="0.3">
      <c r="A36" s="116" t="s">
        <v>63</v>
      </c>
      <c r="B36" s="117" t="s">
        <v>47</v>
      </c>
      <c r="C36" s="118" t="s">
        <v>10</v>
      </c>
      <c r="D36" s="132">
        <f>D32+D35</f>
        <v>2130.4445500000002</v>
      </c>
      <c r="E36" s="152">
        <f>E32+E35</f>
        <v>2280.3559799999998</v>
      </c>
      <c r="F36" s="153">
        <f>F32+F35</f>
        <v>1538.6259200000002</v>
      </c>
      <c r="G36" s="153">
        <f>G32+G35</f>
        <v>2122.3559799999998</v>
      </c>
    </row>
    <row r="38" spans="1:7" x14ac:dyDescent="0.25">
      <c r="B38" t="s">
        <v>68</v>
      </c>
      <c r="D38" s="125">
        <v>0</v>
      </c>
      <c r="E38" s="125">
        <v>0</v>
      </c>
      <c r="F38" s="125">
        <v>0</v>
      </c>
      <c r="G38" s="101"/>
    </row>
    <row r="39" spans="1:7" x14ac:dyDescent="0.25">
      <c r="B39" t="s">
        <v>59</v>
      </c>
      <c r="D39" s="125">
        <v>2145</v>
      </c>
      <c r="E39" s="125">
        <v>2090</v>
      </c>
      <c r="F39" s="125">
        <v>1514</v>
      </c>
      <c r="G39" s="125">
        <v>1932</v>
      </c>
    </row>
    <row r="40" spans="1:7" x14ac:dyDescent="0.25">
      <c r="B40" t="s">
        <v>60</v>
      </c>
      <c r="D40" s="125">
        <f>D36</f>
        <v>2130.4445500000002</v>
      </c>
      <c r="E40" s="125">
        <f>E36</f>
        <v>2280.3559799999998</v>
      </c>
      <c r="F40" s="125">
        <f>F36</f>
        <v>1538.6259200000002</v>
      </c>
      <c r="G40" s="125">
        <f>G36</f>
        <v>2122.3559799999998</v>
      </c>
    </row>
    <row r="41" spans="1:7" x14ac:dyDescent="0.25">
      <c r="B41" s="126" t="s">
        <v>58</v>
      </c>
      <c r="C41" s="126"/>
      <c r="D41" s="127">
        <f>D40-D39</f>
        <v>-14.555449999999837</v>
      </c>
      <c r="E41" s="127">
        <f t="shared" ref="E41:G41" si="1">E40-E39</f>
        <v>190.35597999999982</v>
      </c>
      <c r="F41" s="127">
        <f t="shared" si="1"/>
        <v>24.625920000000178</v>
      </c>
      <c r="G41" s="127">
        <f t="shared" si="1"/>
        <v>190.35597999999982</v>
      </c>
    </row>
    <row r="42" spans="1:7" x14ac:dyDescent="0.25">
      <c r="B42" t="s">
        <v>66</v>
      </c>
      <c r="D42" s="138">
        <f>D41/D40*100</f>
        <v>-0.68321186768272546</v>
      </c>
      <c r="E42" s="138">
        <f t="shared" ref="E42:G42" si="2">E41/E40*100</f>
        <v>8.3476431605209225</v>
      </c>
      <c r="F42" s="138">
        <f t="shared" si="2"/>
        <v>1.6005137883027587</v>
      </c>
      <c r="G42" s="138">
        <f t="shared" si="2"/>
        <v>8.9690882111114956</v>
      </c>
    </row>
  </sheetData>
  <mergeCells count="4">
    <mergeCell ref="B1:G1"/>
    <mergeCell ref="A2:G2"/>
    <mergeCell ref="D3:E3"/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World Trade Market</vt:lpstr>
      <vt:lpstr>AUGAST 2017</vt:lpstr>
      <vt:lpstr>SEPTEMBER 2017</vt:lpstr>
      <vt:lpstr>OCTOBER 2017</vt:lpstr>
      <vt:lpstr>NOV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HajiK</dc:creator>
  <cp:lastModifiedBy>ALL</cp:lastModifiedBy>
  <cp:lastPrinted>2017-11-03T08:34:16Z</cp:lastPrinted>
  <dcterms:created xsi:type="dcterms:W3CDTF">2016-08-03T12:09:57Z</dcterms:created>
  <dcterms:modified xsi:type="dcterms:W3CDTF">2017-11-06T09:45:25Z</dcterms:modified>
</cp:coreProperties>
</file>